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K:\_SCANY\Pokoje OPR-zadání2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1 - Stavební úpravy pok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Stavební úpravy poko...'!$C$143:$K$476</definedName>
    <definedName name="_xlnm.Print_Area" localSheetId="1">'01 - Stavební úpravy poko...'!$C$4:$J$76,'01 - Stavební úpravy poko...'!$C$82:$J$125,'01 - Stavební úpravy poko...'!$C$131:$K$476</definedName>
    <definedName name="_xlnm.Print_Titles" localSheetId="1">'01 - Stavební úpravy poko...'!$143:$143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76"/>
  <c r="BH476"/>
  <c r="BG476"/>
  <c r="BE476"/>
  <c r="T476"/>
  <c r="T475"/>
  <c r="R476"/>
  <c r="R475"/>
  <c r="P476"/>
  <c r="P475"/>
  <c r="BI474"/>
  <c r="BH474"/>
  <c r="BG474"/>
  <c r="BE474"/>
  <c r="T474"/>
  <c r="T473"/>
  <c r="R474"/>
  <c r="R473"/>
  <c r="P474"/>
  <c r="P473"/>
  <c r="BI472"/>
  <c r="BH472"/>
  <c r="BG472"/>
  <c r="BE472"/>
  <c r="T472"/>
  <c r="T471"/>
  <c r="T470"/>
  <c r="R472"/>
  <c r="R471"/>
  <c r="R470"/>
  <c r="P472"/>
  <c r="P471"/>
  <c r="P470"/>
  <c r="BI462"/>
  <c r="BH462"/>
  <c r="BG462"/>
  <c r="BE462"/>
  <c r="T462"/>
  <c r="R462"/>
  <c r="P462"/>
  <c r="BI460"/>
  <c r="BH460"/>
  <c r="BG460"/>
  <c r="BE460"/>
  <c r="T460"/>
  <c r="R460"/>
  <c r="P460"/>
  <c r="BI459"/>
  <c r="BH459"/>
  <c r="BG459"/>
  <c r="BE459"/>
  <c r="T459"/>
  <c r="R459"/>
  <c r="P459"/>
  <c r="BI457"/>
  <c r="BH457"/>
  <c r="BG457"/>
  <c r="BE457"/>
  <c r="T457"/>
  <c r="R457"/>
  <c r="P457"/>
  <c r="BI455"/>
  <c r="BH455"/>
  <c r="BG455"/>
  <c r="BE455"/>
  <c r="T455"/>
  <c r="R455"/>
  <c r="P455"/>
  <c r="BI454"/>
  <c r="BH454"/>
  <c r="BG454"/>
  <c r="BE454"/>
  <c r="T454"/>
  <c r="R454"/>
  <c r="P454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7"/>
  <c r="BH447"/>
  <c r="BG447"/>
  <c r="BE447"/>
  <c r="T447"/>
  <c r="R447"/>
  <c r="P447"/>
  <c r="BI443"/>
  <c r="BH443"/>
  <c r="BG443"/>
  <c r="BE443"/>
  <c r="T443"/>
  <c r="R443"/>
  <c r="P443"/>
  <c r="BI441"/>
  <c r="BH441"/>
  <c r="BG441"/>
  <c r="BE441"/>
  <c r="T441"/>
  <c r="R441"/>
  <c r="P441"/>
  <c r="BI440"/>
  <c r="BH440"/>
  <c r="BG440"/>
  <c r="BE440"/>
  <c r="T440"/>
  <c r="R440"/>
  <c r="P440"/>
  <c r="BI439"/>
  <c r="BH439"/>
  <c r="BG439"/>
  <c r="BE439"/>
  <c r="T439"/>
  <c r="R439"/>
  <c r="P439"/>
  <c r="BI437"/>
  <c r="BH437"/>
  <c r="BG437"/>
  <c r="BE437"/>
  <c r="T437"/>
  <c r="R437"/>
  <c r="P437"/>
  <c r="BI435"/>
  <c r="BH435"/>
  <c r="BG435"/>
  <c r="BE435"/>
  <c r="T435"/>
  <c r="R435"/>
  <c r="P435"/>
  <c r="BI433"/>
  <c r="BH433"/>
  <c r="BG433"/>
  <c r="BE433"/>
  <c r="T433"/>
  <c r="R433"/>
  <c r="P433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1"/>
  <c r="BH421"/>
  <c r="BG421"/>
  <c r="BE421"/>
  <c r="T421"/>
  <c r="R421"/>
  <c r="P421"/>
  <c r="BI418"/>
  <c r="BH418"/>
  <c r="BG418"/>
  <c r="BE418"/>
  <c r="T418"/>
  <c r="R418"/>
  <c r="P418"/>
  <c r="BI415"/>
  <c r="BH415"/>
  <c r="BG415"/>
  <c r="BE415"/>
  <c r="T415"/>
  <c r="R415"/>
  <c r="P415"/>
  <c r="BI413"/>
  <c r="BH413"/>
  <c r="BG413"/>
  <c r="BE413"/>
  <c r="T413"/>
  <c r="R413"/>
  <c r="P413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7"/>
  <c r="BH397"/>
  <c r="BG397"/>
  <c r="BE397"/>
  <c r="T397"/>
  <c r="R397"/>
  <c r="P397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0"/>
  <c r="BH390"/>
  <c r="BG390"/>
  <c r="BE390"/>
  <c r="T390"/>
  <c r="R390"/>
  <c r="P390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2"/>
  <c r="BH342"/>
  <c r="BG342"/>
  <c r="BE342"/>
  <c r="T342"/>
  <c r="R342"/>
  <c r="P342"/>
  <c r="BI341"/>
  <c r="BH341"/>
  <c r="BG341"/>
  <c r="BE341"/>
  <c r="T341"/>
  <c r="R341"/>
  <c r="P341"/>
  <c r="BI339"/>
  <c r="BH339"/>
  <c r="BG339"/>
  <c r="BE339"/>
  <c r="T339"/>
  <c r="R339"/>
  <c r="P339"/>
  <c r="BI337"/>
  <c r="BH337"/>
  <c r="BG337"/>
  <c r="BE337"/>
  <c r="T337"/>
  <c r="R337"/>
  <c r="P337"/>
  <c r="BI335"/>
  <c r="BH335"/>
  <c r="BG335"/>
  <c r="BE335"/>
  <c r="T335"/>
  <c r="R335"/>
  <c r="P335"/>
  <c r="BI333"/>
  <c r="BH333"/>
  <c r="BG333"/>
  <c r="BE333"/>
  <c r="T333"/>
  <c r="T332"/>
  <c r="R333"/>
  <c r="R332"/>
  <c r="P333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3"/>
  <c r="BH313"/>
  <c r="BG313"/>
  <c r="BE313"/>
  <c r="T313"/>
  <c r="R313"/>
  <c r="P313"/>
  <c r="BI312"/>
  <c r="BH312"/>
  <c r="BG312"/>
  <c r="BE312"/>
  <c r="T312"/>
  <c r="R312"/>
  <c r="P312"/>
  <c r="BI310"/>
  <c r="BH310"/>
  <c r="BG310"/>
  <c r="BE310"/>
  <c r="T310"/>
  <c r="R310"/>
  <c r="P310"/>
  <c r="BI308"/>
  <c r="BH308"/>
  <c r="BG308"/>
  <c r="BE308"/>
  <c r="T308"/>
  <c r="R308"/>
  <c r="P308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4"/>
  <c r="BH284"/>
  <c r="BG284"/>
  <c r="BE284"/>
  <c r="T284"/>
  <c r="R284"/>
  <c r="P284"/>
  <c r="BI281"/>
  <c r="BH281"/>
  <c r="BG281"/>
  <c r="BE281"/>
  <c r="T281"/>
  <c r="R281"/>
  <c r="P281"/>
  <c r="BI278"/>
  <c r="BH278"/>
  <c r="BG278"/>
  <c r="BE278"/>
  <c r="T278"/>
  <c r="R278"/>
  <c r="P278"/>
  <c r="BI275"/>
  <c r="BH275"/>
  <c r="BG275"/>
  <c r="BE275"/>
  <c r="T275"/>
  <c r="T274"/>
  <c r="R275"/>
  <c r="R274"/>
  <c r="P275"/>
  <c r="P274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59"/>
  <c r="BH259"/>
  <c r="BG259"/>
  <c r="BE259"/>
  <c r="T259"/>
  <c r="R259"/>
  <c r="P259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0"/>
  <c r="BH240"/>
  <c r="BG240"/>
  <c r="BE240"/>
  <c r="T240"/>
  <c r="R240"/>
  <c r="P240"/>
  <c r="BI220"/>
  <c r="BH220"/>
  <c r="BG220"/>
  <c r="BE220"/>
  <c r="T220"/>
  <c r="R220"/>
  <c r="P220"/>
  <c r="BI203"/>
  <c r="BH203"/>
  <c r="BG203"/>
  <c r="BE203"/>
  <c r="T203"/>
  <c r="R203"/>
  <c r="P203"/>
  <c r="BI199"/>
  <c r="BH199"/>
  <c r="BG199"/>
  <c r="BE199"/>
  <c r="T199"/>
  <c r="R199"/>
  <c r="P199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69"/>
  <c r="BH169"/>
  <c r="BG169"/>
  <c r="BE169"/>
  <c r="T169"/>
  <c r="R169"/>
  <c r="P169"/>
  <c r="BI163"/>
  <c r="BH163"/>
  <c r="BG163"/>
  <c r="BE163"/>
  <c r="T163"/>
  <c r="R163"/>
  <c r="P163"/>
  <c r="BI156"/>
  <c r="BH156"/>
  <c r="BG156"/>
  <c r="BE156"/>
  <c r="T156"/>
  <c r="R156"/>
  <c r="P156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R147"/>
  <c r="P147"/>
  <c r="J140"/>
  <c r="F140"/>
  <c r="F138"/>
  <c r="E136"/>
  <c r="J91"/>
  <c r="F91"/>
  <c r="F89"/>
  <c r="E87"/>
  <c r="J24"/>
  <c r="E24"/>
  <c r="J141"/>
  <c r="J23"/>
  <c r="J18"/>
  <c r="E18"/>
  <c r="F92"/>
  <c r="J17"/>
  <c r="J12"/>
  <c r="J138"/>
  <c r="E7"/>
  <c r="E134"/>
  <c i="1" r="L90"/>
  <c r="AM90"/>
  <c r="AM89"/>
  <c r="L89"/>
  <c r="AM87"/>
  <c r="L87"/>
  <c r="L85"/>
  <c r="L84"/>
  <c i="2" r="BK476"/>
  <c r="J476"/>
  <c r="BK474"/>
  <c r="J474"/>
  <c r="BK472"/>
  <c r="J472"/>
  <c r="BK462"/>
  <c r="J462"/>
  <c r="BK460"/>
  <c r="J460"/>
  <c r="BK459"/>
  <c r="J459"/>
  <c r="BK457"/>
  <c r="J457"/>
  <c r="BK455"/>
  <c r="J455"/>
  <c r="BK454"/>
  <c r="J454"/>
  <c r="BK452"/>
  <c r="J452"/>
  <c r="BK451"/>
  <c r="J451"/>
  <c r="BK450"/>
  <c r="J450"/>
  <c r="BK449"/>
  <c r="J449"/>
  <c r="BK447"/>
  <c r="J447"/>
  <c r="BK443"/>
  <c r="J443"/>
  <c r="BK441"/>
  <c r="J441"/>
  <c r="BK440"/>
  <c r="J440"/>
  <c r="BK439"/>
  <c r="J439"/>
  <c r="BK437"/>
  <c r="J437"/>
  <c r="BK435"/>
  <c r="J435"/>
  <c r="BK433"/>
  <c r="J433"/>
  <c r="BK431"/>
  <c r="J431"/>
  <c r="BK430"/>
  <c r="J430"/>
  <c r="BK429"/>
  <c r="J429"/>
  <c r="BK428"/>
  <c r="J428"/>
  <c r="BK426"/>
  <c r="J426"/>
  <c r="BK425"/>
  <c r="J425"/>
  <c r="BK424"/>
  <c r="J424"/>
  <c r="BK423"/>
  <c r="J423"/>
  <c r="BK421"/>
  <c r="J421"/>
  <c r="BK418"/>
  <c r="J418"/>
  <c r="BK415"/>
  <c r="J415"/>
  <c r="BK413"/>
  <c r="J413"/>
  <c r="BK407"/>
  <c r="J407"/>
  <c r="BK406"/>
  <c r="J406"/>
  <c r="BK405"/>
  <c r="J405"/>
  <c r="BK404"/>
  <c r="J404"/>
  <c r="BK403"/>
  <c r="J403"/>
  <c r="BK402"/>
  <c r="J402"/>
  <c r="BK401"/>
  <c r="J401"/>
  <c r="BK400"/>
  <c r="J400"/>
  <c r="BK397"/>
  <c r="J397"/>
  <c r="BK395"/>
  <c r="J395"/>
  <c r="BK394"/>
  <c r="J394"/>
  <c r="BK393"/>
  <c r="J393"/>
  <c r="BK390"/>
  <c r="J390"/>
  <c r="BK389"/>
  <c r="J389"/>
  <c r="BK387"/>
  <c r="J387"/>
  <c r="BK385"/>
  <c r="J385"/>
  <c r="BK384"/>
  <c r="J384"/>
  <c r="BK382"/>
  <c r="J382"/>
  <c r="BK381"/>
  <c r="J381"/>
  <c r="BK380"/>
  <c r="J380"/>
  <c r="BK379"/>
  <c r="J379"/>
  <c r="BK377"/>
  <c r="J377"/>
  <c r="BK376"/>
  <c r="J376"/>
  <c r="BK374"/>
  <c r="J374"/>
  <c r="BK373"/>
  <c r="J373"/>
  <c r="BK372"/>
  <c r="J372"/>
  <c r="BK371"/>
  <c r="J371"/>
  <c r="BK370"/>
  <c r="J370"/>
  <c r="BK369"/>
  <c r="J369"/>
  <c r="BK368"/>
  <c r="J368"/>
  <c r="BK367"/>
  <c r="J367"/>
  <c r="BK366"/>
  <c r="J366"/>
  <c r="BK365"/>
  <c r="J365"/>
  <c r="BK364"/>
  <c r="J364"/>
  <c r="BK363"/>
  <c r="J363"/>
  <c r="BK362"/>
  <c r="J362"/>
  <c r="BK361"/>
  <c r="J361"/>
  <c r="BK360"/>
  <c r="J360"/>
  <c r="BK359"/>
  <c r="J359"/>
  <c r="BK358"/>
  <c r="J358"/>
  <c r="BK357"/>
  <c r="J357"/>
  <c r="BK356"/>
  <c r="J356"/>
  <c r="BK355"/>
  <c r="J355"/>
  <c r="BK354"/>
  <c r="J354"/>
  <c r="BK353"/>
  <c r="J353"/>
  <c r="BK352"/>
  <c r="J352"/>
  <c r="BK351"/>
  <c r="J351"/>
  <c r="BK350"/>
  <c r="J350"/>
  <c r="BK349"/>
  <c r="J349"/>
  <c r="BK348"/>
  <c r="J348"/>
  <c r="BK347"/>
  <c r="J347"/>
  <c r="BK346"/>
  <c r="J346"/>
  <c r="BK345"/>
  <c r="J345"/>
  <c r="BK344"/>
  <c r="J344"/>
  <c r="BK342"/>
  <c r="J342"/>
  <c r="BK341"/>
  <c r="J341"/>
  <c r="BK339"/>
  <c r="J339"/>
  <c r="BK337"/>
  <c r="J337"/>
  <c r="BK335"/>
  <c r="J335"/>
  <c r="BK333"/>
  <c r="J333"/>
  <c r="BK331"/>
  <c r="J331"/>
  <c r="BK330"/>
  <c r="J330"/>
  <c r="BK329"/>
  <c r="J329"/>
  <c r="BK328"/>
  <c r="J328"/>
  <c r="BK327"/>
  <c r="J327"/>
  <c r="BK326"/>
  <c r="J326"/>
  <c r="BK325"/>
  <c r="J325"/>
  <c r="BK324"/>
  <c r="J324"/>
  <c r="BK323"/>
  <c r="J323"/>
  <c r="BK322"/>
  <c r="J322"/>
  <c r="BK321"/>
  <c r="J321"/>
  <c r="BK320"/>
  <c r="J320"/>
  <c r="BK319"/>
  <c r="J319"/>
  <c r="BK318"/>
  <c r="J318"/>
  <c r="BK317"/>
  <c r="J317"/>
  <c r="BK316"/>
  <c r="J316"/>
  <c r="BK315"/>
  <c r="J315"/>
  <c r="BK313"/>
  <c r="J313"/>
  <c r="BK312"/>
  <c r="J312"/>
  <c r="BK310"/>
  <c r="J310"/>
  <c r="BK308"/>
  <c r="J308"/>
  <c r="BK307"/>
  <c r="J307"/>
  <c r="BK305"/>
  <c r="J305"/>
  <c r="BK303"/>
  <c r="J303"/>
  <c r="BK302"/>
  <c r="J302"/>
  <c r="BK301"/>
  <c r="J301"/>
  <c r="BK300"/>
  <c r="J300"/>
  <c r="BK299"/>
  <c r="J299"/>
  <c r="BK298"/>
  <c r="J298"/>
  <c r="BK297"/>
  <c r="J297"/>
  <c r="BK295"/>
  <c r="BK293"/>
  <c r="BK292"/>
  <c r="BK291"/>
  <c r="BK290"/>
  <c r="BK289"/>
  <c r="BK287"/>
  <c r="J286"/>
  <c r="J284"/>
  <c r="BK281"/>
  <c r="BK278"/>
  <c r="J275"/>
  <c r="BK273"/>
  <c r="BK271"/>
  <c r="J270"/>
  <c r="J269"/>
  <c r="BK265"/>
  <c r="J264"/>
  <c r="J262"/>
  <c r="BK261"/>
  <c r="BK259"/>
  <c r="BK255"/>
  <c r="J253"/>
  <c r="BK251"/>
  <c r="BK250"/>
  <c r="J249"/>
  <c r="BK248"/>
  <c r="BK247"/>
  <c r="BK245"/>
  <c r="BK244"/>
  <c r="J243"/>
  <c r="J240"/>
  <c r="BK220"/>
  <c r="J199"/>
  <c r="BK189"/>
  <c r="BK188"/>
  <c r="J186"/>
  <c r="BK180"/>
  <c r="BK178"/>
  <c r="BK176"/>
  <c r="BK175"/>
  <c r="J174"/>
  <c r="BK169"/>
  <c r="J163"/>
  <c r="BK156"/>
  <c r="BK153"/>
  <c r="J153"/>
  <c r="BK152"/>
  <c r="BK151"/>
  <c r="BK150"/>
  <c r="J147"/>
  <c i="1" r="AS94"/>
  <c i="2" r="J295"/>
  <c r="J293"/>
  <c r="J292"/>
  <c r="J291"/>
  <c r="J290"/>
  <c r="J289"/>
  <c r="J287"/>
  <c r="BK286"/>
  <c r="BK284"/>
  <c r="J281"/>
  <c r="J278"/>
  <c r="BK275"/>
  <c r="J273"/>
  <c r="J271"/>
  <c r="BK270"/>
  <c r="BK269"/>
  <c r="J265"/>
  <c r="BK264"/>
  <c r="BK263"/>
  <c r="J263"/>
  <c r="BK262"/>
  <c r="J261"/>
  <c r="J259"/>
  <c r="J255"/>
  <c r="BK253"/>
  <c r="J251"/>
  <c r="J250"/>
  <c r="BK249"/>
  <c r="J248"/>
  <c r="J247"/>
  <c r="J245"/>
  <c r="J244"/>
  <c r="BK243"/>
  <c r="BK240"/>
  <c r="J220"/>
  <c r="BK203"/>
  <c r="J203"/>
  <c r="BK199"/>
  <c r="J189"/>
  <c r="J188"/>
  <c r="BK186"/>
  <c r="J180"/>
  <c r="J178"/>
  <c r="J176"/>
  <c r="J175"/>
  <c r="BK174"/>
  <c r="J169"/>
  <c r="BK163"/>
  <c r="J156"/>
  <c r="J152"/>
  <c r="J151"/>
  <c r="J150"/>
  <c r="BK147"/>
  <c l="1" r="BK146"/>
  <c r="J146"/>
  <c r="J98"/>
  <c r="P146"/>
  <c r="R146"/>
  <c r="T146"/>
  <c r="BK177"/>
  <c r="J177"/>
  <c r="J99"/>
  <c r="P177"/>
  <c r="R177"/>
  <c r="T177"/>
  <c r="BK252"/>
  <c r="J252"/>
  <c r="J100"/>
  <c r="P252"/>
  <c r="R252"/>
  <c r="T252"/>
  <c r="BK268"/>
  <c r="J268"/>
  <c r="J101"/>
  <c r="P268"/>
  <c r="R268"/>
  <c r="T268"/>
  <c r="BK277"/>
  <c r="J277"/>
  <c r="J104"/>
  <c r="P277"/>
  <c r="R277"/>
  <c r="T277"/>
  <c r="BK285"/>
  <c r="J285"/>
  <c r="J105"/>
  <c r="P285"/>
  <c r="R285"/>
  <c r="T285"/>
  <c r="BK296"/>
  <c r="J296"/>
  <c r="J106"/>
  <c r="P296"/>
  <c r="R296"/>
  <c r="T296"/>
  <c r="BK304"/>
  <c r="J304"/>
  <c r="J107"/>
  <c r="P304"/>
  <c r="R304"/>
  <c r="T304"/>
  <c r="BK314"/>
  <c r="J314"/>
  <c r="J108"/>
  <c r="P314"/>
  <c r="R314"/>
  <c r="T314"/>
  <c r="BK334"/>
  <c r="J334"/>
  <c r="J110"/>
  <c r="P334"/>
  <c r="R334"/>
  <c r="T334"/>
  <c r="BK343"/>
  <c r="J343"/>
  <c r="J111"/>
  <c r="P343"/>
  <c r="R343"/>
  <c r="T343"/>
  <c r="BK375"/>
  <c r="J375"/>
  <c r="J112"/>
  <c r="P375"/>
  <c r="R375"/>
  <c r="T375"/>
  <c r="BK383"/>
  <c r="J383"/>
  <c r="J113"/>
  <c r="P383"/>
  <c r="R383"/>
  <c r="T383"/>
  <c r="BK386"/>
  <c r="J386"/>
  <c r="J114"/>
  <c r="P386"/>
  <c r="R386"/>
  <c r="T386"/>
  <c r="BK396"/>
  <c r="J396"/>
  <c r="J115"/>
  <c r="P396"/>
  <c r="R396"/>
  <c r="T396"/>
  <c r="BK414"/>
  <c r="J414"/>
  <c r="J116"/>
  <c r="P414"/>
  <c r="R414"/>
  <c r="T414"/>
  <c r="BK427"/>
  <c r="J427"/>
  <c r="J117"/>
  <c r="P427"/>
  <c r="R427"/>
  <c r="T427"/>
  <c r="BK442"/>
  <c r="J442"/>
  <c r="J118"/>
  <c r="P442"/>
  <c r="R442"/>
  <c r="T442"/>
  <c r="BK453"/>
  <c r="J453"/>
  <c r="J119"/>
  <c r="P453"/>
  <c r="R453"/>
  <c r="T453"/>
  <c r="BK456"/>
  <c r="J456"/>
  <c r="J120"/>
  <c r="P456"/>
  <c r="R456"/>
  <c r="T456"/>
  <c r="E85"/>
  <c r="J89"/>
  <c r="J92"/>
  <c r="F141"/>
  <c r="BF147"/>
  <c r="BF150"/>
  <c r="BF151"/>
  <c r="BF153"/>
  <c r="BF163"/>
  <c r="BF175"/>
  <c r="BF186"/>
  <c r="BF199"/>
  <c r="BF203"/>
  <c r="BF240"/>
  <c r="BF244"/>
  <c r="BF245"/>
  <c r="BF247"/>
  <c r="BF249"/>
  <c r="BF250"/>
  <c r="BF251"/>
  <c r="BF253"/>
  <c r="BF255"/>
  <c r="BF263"/>
  <c r="BF264"/>
  <c r="BF265"/>
  <c r="BF270"/>
  <c r="BF271"/>
  <c r="BF273"/>
  <c r="BF275"/>
  <c r="BF284"/>
  <c r="BF286"/>
  <c r="BF287"/>
  <c r="BF289"/>
  <c r="BF290"/>
  <c r="BF291"/>
  <c r="BF292"/>
  <c r="BF152"/>
  <c r="BF156"/>
  <c r="BF169"/>
  <c r="BF174"/>
  <c r="BF176"/>
  <c r="BF178"/>
  <c r="BF180"/>
  <c r="BF188"/>
  <c r="BF189"/>
  <c r="BF220"/>
  <c r="BF243"/>
  <c r="BF248"/>
  <c r="BF259"/>
  <c r="BF261"/>
  <c r="BF262"/>
  <c r="BF269"/>
  <c r="BF278"/>
  <c r="BF281"/>
  <c r="BF293"/>
  <c r="BF295"/>
  <c r="BF297"/>
  <c r="BF298"/>
  <c r="BF299"/>
  <c r="BF300"/>
  <c r="BF301"/>
  <c r="BF302"/>
  <c r="BF303"/>
  <c r="BF305"/>
  <c r="BF307"/>
  <c r="BF308"/>
  <c r="BF310"/>
  <c r="BF312"/>
  <c r="BF313"/>
  <c r="BF315"/>
  <c r="BF316"/>
  <c r="BF317"/>
  <c r="BF318"/>
  <c r="BF319"/>
  <c r="BF320"/>
  <c r="BF321"/>
  <c r="BF322"/>
  <c r="BF323"/>
  <c r="BF324"/>
  <c r="BF325"/>
  <c r="BF326"/>
  <c r="BF327"/>
  <c r="BF328"/>
  <c r="BF329"/>
  <c r="BF330"/>
  <c r="BF331"/>
  <c r="BF333"/>
  <c r="BF335"/>
  <c r="BF337"/>
  <c r="BF339"/>
  <c r="BF341"/>
  <c r="BF342"/>
  <c r="BF344"/>
  <c r="BF345"/>
  <c r="BF346"/>
  <c r="BF347"/>
  <c r="BF348"/>
  <c r="BF349"/>
  <c r="BF350"/>
  <c r="BF351"/>
  <c r="BF352"/>
  <c r="BF353"/>
  <c r="BF354"/>
  <c r="BF355"/>
  <c r="BF356"/>
  <c r="BF357"/>
  <c r="BF358"/>
  <c r="BF359"/>
  <c r="BF360"/>
  <c r="BF361"/>
  <c r="BF362"/>
  <c r="BF363"/>
  <c r="BF364"/>
  <c r="BF365"/>
  <c r="BF366"/>
  <c r="BF367"/>
  <c r="BF368"/>
  <c r="BF369"/>
  <c r="BF370"/>
  <c r="BF371"/>
  <c r="BF372"/>
  <c r="BF373"/>
  <c r="BF374"/>
  <c r="BF376"/>
  <c r="BF377"/>
  <c r="BF379"/>
  <c r="BF380"/>
  <c r="BF381"/>
  <c r="BF382"/>
  <c r="BF384"/>
  <c r="BF385"/>
  <c r="BF387"/>
  <c r="BF389"/>
  <c r="BF390"/>
  <c r="BF393"/>
  <c r="BF394"/>
  <c r="BF395"/>
  <c r="BF397"/>
  <c r="BF400"/>
  <c r="BF401"/>
  <c r="BF402"/>
  <c r="BF403"/>
  <c r="BF404"/>
  <c r="BF405"/>
  <c r="BF406"/>
  <c r="BF407"/>
  <c r="BF413"/>
  <c r="BF415"/>
  <c r="BF418"/>
  <c r="BF421"/>
  <c r="BF423"/>
  <c r="BF424"/>
  <c r="BF425"/>
  <c r="BF426"/>
  <c r="BF428"/>
  <c r="BF429"/>
  <c r="BF430"/>
  <c r="BF431"/>
  <c r="BF433"/>
  <c r="BF435"/>
  <c r="BF437"/>
  <c r="BF439"/>
  <c r="BF440"/>
  <c r="BF441"/>
  <c r="BF443"/>
  <c r="BF447"/>
  <c r="BF449"/>
  <c r="BF450"/>
  <c r="BF451"/>
  <c r="BF452"/>
  <c r="BF454"/>
  <c r="BF455"/>
  <c r="BF457"/>
  <c r="BF459"/>
  <c r="BF460"/>
  <c r="BF462"/>
  <c r="BF472"/>
  <c r="BF474"/>
  <c r="BF476"/>
  <c r="BK274"/>
  <c r="J274"/>
  <c r="J102"/>
  <c r="BK332"/>
  <c r="J332"/>
  <c r="J109"/>
  <c r="BK471"/>
  <c r="J471"/>
  <c r="J122"/>
  <c r="BK473"/>
  <c r="J473"/>
  <c r="J123"/>
  <c r="BK475"/>
  <c r="J475"/>
  <c r="J124"/>
  <c r="F33"/>
  <c i="1" r="AZ95"/>
  <c r="AZ94"/>
  <c r="W29"/>
  <c i="2" r="F35"/>
  <c i="1" r="BB95"/>
  <c r="BB94"/>
  <c r="W31"/>
  <c i="2" r="F36"/>
  <c i="1" r="BC95"/>
  <c r="BC94"/>
  <c r="W32"/>
  <c i="2" r="J33"/>
  <c i="1" r="AV95"/>
  <c i="2" r="F37"/>
  <c i="1" r="BD95"/>
  <c r="BD94"/>
  <c r="W33"/>
  <c i="2" l="1" r="R276"/>
  <c r="T276"/>
  <c r="P276"/>
  <c r="T145"/>
  <c r="T144"/>
  <c r="R145"/>
  <c r="R144"/>
  <c r="P145"/>
  <c r="P144"/>
  <c i="1" r="AU95"/>
  <c i="2" r="BK145"/>
  <c r="J145"/>
  <c r="J97"/>
  <c r="BK276"/>
  <c r="J276"/>
  <c r="J103"/>
  <c r="BK470"/>
  <c r="J470"/>
  <c r="J121"/>
  <c i="1" r="AV94"/>
  <c r="AK29"/>
  <c i="2" r="J34"/>
  <c i="1" r="AW95"/>
  <c r="AT95"/>
  <c r="AU94"/>
  <c r="AX94"/>
  <c r="AY94"/>
  <c i="2" r="F34"/>
  <c i="1" r="BA95"/>
  <c r="BA94"/>
  <c r="AW94"/>
  <c r="AK30"/>
  <c i="2" l="1" r="BK144"/>
  <c r="J144"/>
  <c r="J96"/>
  <c i="1" r="AT94"/>
  <c r="W30"/>
  <c i="2" l="1" r="J30"/>
  <c i="1" r="AG95"/>
  <c r="AG94"/>
  <c r="AK26"/>
  <c r="AK35"/>
  <c l="1" r="AN94"/>
  <c r="AN95"/>
  <c i="2" r="J3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<sst xmlns="http://schemas.openxmlformats.org/spreadsheetml/2006/main">
  <si>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</si>
  <si>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</si>
  <si>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</si>
  <si>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</si>
  <si>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</si>
  <si>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{9d7fdcfc-a3ec-481c-bc66-31e92b69f5ca}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</si>
  <si>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</si>
  <si>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</si>
  <si>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</si>
  <si>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</si>
  <si>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</si>
  <si>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</si>
  <si>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</si>
  <si>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</si>
  <si>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202003-01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</si>
  <si>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</si>
  <si>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</si>
  <si>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 pokojů II.ETAPA 21 pokojů - PD 216</t>
  </si>
  <si>
    <t>KSO:</t>
  </si>
  <si>
    <t>CC-CZ:</t>
  </si>
  <si>
    <t>Místo:</t>
  </si>
  <si>
    <t>Sedlčany</t>
  </si>
  <si>
    <t>Datum:</t>
  </si>
  <si>
    <t>9. 7. 2020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</si>
  <si>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</si>
  <si>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</si>
  <si>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</si>
  <si>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</si>
  <si>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</si>
  <si>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</si>
  <si>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</si>
  <si>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</si>
  <si>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</si>
  <si>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06231608</t>
  </si>
  <si>
    <t>Ing. Michal Strnad</t>
  </si>
  <si>
    <t>CZ8704183774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</si>
  <si>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</si>
  <si>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</si>
  <si>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</si>
  <si>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</si>
  <si>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</si>
  <si>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</si>
  <si>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</si>
  <si>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</si>
  <si>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</si>
  <si>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</si>
  <si>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</si>
  <si>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</si>
  <si>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</si>
  <si>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</si>
  <si>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</si>
  <si>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</si>
  <si>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</si>
  <si>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</si>
  <si>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</si>
  <si>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</si>
  <si>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</si>
  <si>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</si>
  <si>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</si>
  <si>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</si>
  <si>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</si>
  <si>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</si>
  <si>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</si>
  <si>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</si>
  <si>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</si>
  <si>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</si>
  <si>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</si>
  <si>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</si>
  <si>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</si>
  <si>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</si>
  <si>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</si>
  <si>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</si>
  <si>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</si>
  <si>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</si>
  <si>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</si>
  <si>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</si>
  <si>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</si>
  <si>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</si>
  <si>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</si>
  <si>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</si>
  <si>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</si>
  <si>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</si>
  <si>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</si>
  <si>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</si>
  <si>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</si>
  <si>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</si>
  <si>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pokoje 216</t>
  </si>
  <si>
    <t>STA</t>
  </si>
  <si>
    <t>1</t>
  </si>
  <si>
    <t>{bf176d1a-5494-464e-ab00-f843ff751e34}</t>
  </si>
  <si>
    <t>KRYCÍ LIST SOUPISU PRACÍ</t>
  </si>
  <si>
    <t>Objekt:</t>
  </si>
  <si>
    <t>01 - Stavební úpravy pokoje 216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</si>
  <si>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</si>
  <si>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</si>
  <si>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</si>
  <si>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</si>
  <si>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</si>
  <si>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</si>
  <si>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</si>
  <si>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</si>
  <si>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</si>
  <si>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</si>
  <si>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</si>
  <si>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</si>
  <si>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</si>
  <si>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</si>
  <si>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</si>
  <si>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</si>
  <si>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</si>
  <si>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</si>
  <si>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</si>
  <si>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</si>
  <si>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</si>
  <si>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</si>
  <si>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</si>
  <si>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</si>
  <si>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</si>
  <si>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</si>
  <si>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</si>
  <si>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</si>
  <si>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</si>
  <si>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</si>
  <si>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</si>
  <si>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</si>
  <si>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</si>
  <si>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</si>
  <si>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</si>
  <si>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</si>
  <si>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</si>
  <si>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</si>
  <si>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</si>
  <si>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</si>
  <si>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</si>
  <si>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</si>
  <si>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</si>
  <si>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</si>
  <si>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</si>
  <si>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</si>
  <si>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</si>
  <si>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</si>
  <si>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</si>
  <si>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</si>
  <si>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</si>
  <si>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</si>
  <si>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311231116</t>
  </si>
  <si>
    <t>Zdivo nosné z cihel dl 290 mm pevnosti P 7 až 15 na MC 10</t>
  </si>
  <si>
    <t>m3</t>
  </si>
  <si>
    <t>4</t>
  </si>
  <si>
    <t>2</t>
  </si>
  <si>
    <t>-550732549</t>
  </si>
  <si>
    <t>VV</t>
  </si>
  <si>
    <t>zazdění otvoru po původních vstupních dveří;</t>
  </si>
  <si>
    <t>0,9*2,05*0,15+1,25*0,50*0,15</t>
  </si>
  <si>
    <t>317141213</t>
  </si>
  <si>
    <t>Překlady ploché z pórobetonu š 125 mm pro světlost otvoru do 1100 mm</t>
  </si>
  <si>
    <t>kus</t>
  </si>
  <si>
    <t>-255087710</t>
  </si>
  <si>
    <t>317141219</t>
  </si>
  <si>
    <t>Překlady ploché z pórobetonu š 125 mm pro světlost otvoru do 2500 mm</t>
  </si>
  <si>
    <t>-1814442378</t>
  </si>
  <si>
    <t>317141223</t>
  </si>
  <si>
    <t>Překlady ploché z pórobetonu š 150 mm pro světlost otvoru do 1100 mm</t>
  </si>
  <si>
    <t>738976276</t>
  </si>
  <si>
    <t>5</t>
  </si>
  <si>
    <t>34000000R</t>
  </si>
  <si>
    <t>Řezání stěnových dílců z betonů tl do 200 mm</t>
  </si>
  <si>
    <t>m</t>
  </si>
  <si>
    <t>1327410604</t>
  </si>
  <si>
    <t>otvor pro nové vstupní dveře;</t>
  </si>
  <si>
    <t>2,05+1,25+2,05</t>
  </si>
  <si>
    <t>6</t>
  </si>
  <si>
    <t>342272323</t>
  </si>
  <si>
    <t>Příčky tl 100 mm z pórobetonových přesných hladkých příčkovek objemové hmotnosti 500 kg/m3</t>
  </si>
  <si>
    <t>m2</t>
  </si>
  <si>
    <t>2134593649</t>
  </si>
  <si>
    <t>příčky 100 mm</t>
  </si>
  <si>
    <t>(0,50+1,21)*2,55</t>
  </si>
  <si>
    <t>(0,51)*2,20</t>
  </si>
  <si>
    <t>předstěny 100 mm</t>
  </si>
  <si>
    <t>(1,65)*1,30+(0,46)*2,55</t>
  </si>
  <si>
    <t>Součet</t>
  </si>
  <si>
    <t>7</t>
  </si>
  <si>
    <t>342272423</t>
  </si>
  <si>
    <t>Příčky tl 125 mm z pórobetonových přesných hladkých příčkovek objemové hmotnosti 500 kg/m3</t>
  </si>
  <si>
    <t>823501693</t>
  </si>
  <si>
    <t>příčka 125 mm</t>
  </si>
  <si>
    <t>(3,18+3,60)*2,55</t>
  </si>
  <si>
    <t>" Odpočty otvorů</t>
  </si>
  <si>
    <t>-(2,19*2,09)*1-(1,20*2,05)</t>
  </si>
  <si>
    <t>8</t>
  </si>
  <si>
    <t>342272523</t>
  </si>
  <si>
    <t>Příčky tl 150 mm z pórobetonových přesných hladkých příčkovek objemové hmotnosti 500 kg/m3</t>
  </si>
  <si>
    <t>-1058719558</t>
  </si>
  <si>
    <t>příčky 150 mm</t>
  </si>
  <si>
    <t>(4,80)*2,20+(1,80+0,46)*2,55+(1,20)*1,30</t>
  </si>
  <si>
    <t>-(1,20*2,05)*1</t>
  </si>
  <si>
    <t>9</t>
  </si>
  <si>
    <t>342291111</t>
  </si>
  <si>
    <t>Ukotvení příček montážní polyuretanovou pěnou tl příčky do 100 mm</t>
  </si>
  <si>
    <t>552380834</t>
  </si>
  <si>
    <t>10</t>
  </si>
  <si>
    <t>342291112</t>
  </si>
  <si>
    <t>Ukotvení příček montážní polyuretanovou pěnou tl příčky přes 100 mm</t>
  </si>
  <si>
    <t>1783355012</t>
  </si>
  <si>
    <t>11</t>
  </si>
  <si>
    <t>342291131</t>
  </si>
  <si>
    <t>Ukotvení příček k betonovým konstrukcím plochými kotvami</t>
  </si>
  <si>
    <t>582048283</t>
  </si>
  <si>
    <t>Úpravy povrchů, podlahy a osazování výplní</t>
  </si>
  <si>
    <t>12</t>
  </si>
  <si>
    <t>611131121</t>
  </si>
  <si>
    <t>Penetrace akrylát-silikonová vnitřních stropů nanášená ručně</t>
  </si>
  <si>
    <t>1825757849</t>
  </si>
  <si>
    <t>4,400+20,500+10,800</t>
  </si>
  <si>
    <t>13</t>
  </si>
  <si>
    <t>611135101</t>
  </si>
  <si>
    <t>Hrubá výplň rýh ve stropech maltou jakékoli šířky rýhy</t>
  </si>
  <si>
    <t>360612210</t>
  </si>
  <si>
    <t>po původních konstrukcích</t>
  </si>
  <si>
    <t>0,350+1,680+0,68</t>
  </si>
  <si>
    <t>po původních instalacích</t>
  </si>
  <si>
    <t>2,000</t>
  </si>
  <si>
    <t>14</t>
  </si>
  <si>
    <t>611142001</t>
  </si>
  <si>
    <t>Potažení vnitřních stropů sklovláknitým pletivem vtlačeným do tenkovrstvé hmoty</t>
  </si>
  <si>
    <t>452370152</t>
  </si>
  <si>
    <t>35,700</t>
  </si>
  <si>
    <t>611311131</t>
  </si>
  <si>
    <t>Potažení vnitřních rovných stropů vápenným štukem tloušťky do 3 mm</t>
  </si>
  <si>
    <t>247020910</t>
  </si>
  <si>
    <t>16</t>
  </si>
  <si>
    <t>612131121</t>
  </si>
  <si>
    <t>Penetrace akrylát-silikonová vnitřních stěn nanášená ručně</t>
  </si>
  <si>
    <t>-1942726270</t>
  </si>
  <si>
    <t>pokoj 2</t>
  </si>
  <si>
    <t>(2,00+0,30+1,11+3,30+0,60)*2,55</t>
  </si>
  <si>
    <t>-(2,32*1,60)*1</t>
  </si>
  <si>
    <t>chodba a koupelna</t>
  </si>
  <si>
    <t>(0,75+0,46)*2,55</t>
  </si>
  <si>
    <t>pokoj 1</t>
  </si>
  <si>
    <t>(0,15+0,46+3,30+0,46+0,08+4,80+0,08+0,60+3,30+0,60+0,15)*2,55</t>
  </si>
  <si>
    <t>-(2,10*1,60)*1-(0,90*2,40)*1</t>
  </si>
  <si>
    <t>17</t>
  </si>
  <si>
    <t>612135101</t>
  </si>
  <si>
    <t>Hrubá výplň rýh ve stěnách maltou jakékoli šířky rýhy</t>
  </si>
  <si>
    <t>-1127287594</t>
  </si>
  <si>
    <t>0,28*9*2</t>
  </si>
  <si>
    <t>0,15*2,35*6</t>
  </si>
  <si>
    <t>18</t>
  </si>
  <si>
    <t>612142001</t>
  </si>
  <si>
    <t>Potažení vnitřních stěn sklovláknitým pletivem vtlačeným do tenkovrstvé hmoty</t>
  </si>
  <si>
    <t>219972345</t>
  </si>
  <si>
    <t>(0,51)*2,55</t>
  </si>
  <si>
    <t>(1,65+0,10)*1,30+(0,46)*2,55</t>
  </si>
  <si>
    <t>Mezisoučet</t>
  </si>
  <si>
    <t>(3,18+3,60)*2,55*2</t>
  </si>
  <si>
    <t>-(2,19*2,09)*1*2-(1,20*2,05)*2</t>
  </si>
  <si>
    <t>(4,80)*2,55*2+(1,80+0,46)*2,55+(0,90+0,15)*1,30</t>
  </si>
  <si>
    <t>-(1,20*2,05)*2*2</t>
  </si>
  <si>
    <t>19</t>
  </si>
  <si>
    <t>612311131</t>
  </si>
  <si>
    <t>Potažení vnitřních stěn vápenným štukem tloušťky do 3 mm</t>
  </si>
  <si>
    <t>-1864219864</t>
  </si>
  <si>
    <t>původní stěny</t>
  </si>
  <si>
    <t>48,144</t>
  </si>
  <si>
    <t>nové příčky a stěny</t>
  </si>
  <si>
    <t>(0,50+1,21)*0,60</t>
  </si>
  <si>
    <t>(1,65+0,46)*0,60</t>
  </si>
  <si>
    <t>(3,18+0,95)*0,60+(3,18+3,60+1,35)*2,55</t>
  </si>
  <si>
    <t>-(2,19*2,09)*1-(1,20*2,05)*2</t>
  </si>
  <si>
    <t>(4,80*2)*2,55+(1,80+0,46+0,15)*0,60</t>
  </si>
  <si>
    <t>20</t>
  </si>
  <si>
    <t>612325215</t>
  </si>
  <si>
    <t>Vápenocementová hladká omítka malých ploch do 4,0 m2 na stěnách</t>
  </si>
  <si>
    <t>533242947</t>
  </si>
  <si>
    <t>zahození pouzder</t>
  </si>
  <si>
    <t>1*2</t>
  </si>
  <si>
    <t>612325411</t>
  </si>
  <si>
    <t>Oprava vnitřní vápenocementové hladké omítky stěn v rozsahu plochy do 10%</t>
  </si>
  <si>
    <t>-1574191453</t>
  </si>
  <si>
    <t>22</t>
  </si>
  <si>
    <t>619995001</t>
  </si>
  <si>
    <t>Začištění omítek kolem oken, dveří, podlah nebo obkladů</t>
  </si>
  <si>
    <t>110890274</t>
  </si>
  <si>
    <t>23</t>
  </si>
  <si>
    <t>632450134</t>
  </si>
  <si>
    <t>Vyrovnávací cementový potěr tl do 80 mm ze suchých směsí provedený v ploše</t>
  </si>
  <si>
    <t>-361177339</t>
  </si>
  <si>
    <t>10,800+5,100+4,400</t>
  </si>
  <si>
    <t>24</t>
  </si>
  <si>
    <t>632459176</t>
  </si>
  <si>
    <t>Příplatek k potěrům tl do 50 mm za plochu do 5 m2</t>
  </si>
  <si>
    <t>1999460574</t>
  </si>
  <si>
    <t>25</t>
  </si>
  <si>
    <t>632481111</t>
  </si>
  <si>
    <t>Vložka do potěru nebo mazaniny z rabicového pletiva</t>
  </si>
  <si>
    <t>-867552861</t>
  </si>
  <si>
    <t>26</t>
  </si>
  <si>
    <t>642945111</t>
  </si>
  <si>
    <t>Osazování protipožárních nebo protiplynových zárubní dveří jednokřídlových do 2,5 m2, včetně dodávky zárubně</t>
  </si>
  <si>
    <t>1884797608</t>
  </si>
  <si>
    <t>27</t>
  </si>
  <si>
    <t>642946112</t>
  </si>
  <si>
    <t>Osazování pouzdra posuvných dveří s jednou kapsou pro jedno křídlo šířky do 1200 mm do zděné příčky</t>
  </si>
  <si>
    <t>2038917019</t>
  </si>
  <si>
    <t>28</t>
  </si>
  <si>
    <t>M</t>
  </si>
  <si>
    <t>553316150</t>
  </si>
  <si>
    <t>pouzdro stavební STANDARD S700-100 1000 mm</t>
  </si>
  <si>
    <t>451856744</t>
  </si>
  <si>
    <t>Ostatní konstrukce a práce, bourání</t>
  </si>
  <si>
    <t>29</t>
  </si>
  <si>
    <t>952901111</t>
  </si>
  <si>
    <t>Vyčištění budov bytové a občanské výstavby při výšce podlaží do 4 m</t>
  </si>
  <si>
    <t>-1223738558</t>
  </si>
  <si>
    <t>35,700+5,100</t>
  </si>
  <si>
    <t>30</t>
  </si>
  <si>
    <t>962031132</t>
  </si>
  <si>
    <t>Bourání příček z cihel nebo bloků dělécích mezipokojových tl do 100 mm</t>
  </si>
  <si>
    <t>1287678438</t>
  </si>
  <si>
    <t>půdorys bourání</t>
  </si>
  <si>
    <t>(4,80+3,25+0,65+0,97)*2,530</t>
  </si>
  <si>
    <t>31</t>
  </si>
  <si>
    <t>962084121</t>
  </si>
  <si>
    <t>Bourání příček deskových sádrových typu rabicka tl do 50 mm</t>
  </si>
  <si>
    <t>858932179</t>
  </si>
  <si>
    <t>(1,25+0,4+1,25+0,4)*2,53</t>
  </si>
  <si>
    <t>32</t>
  </si>
  <si>
    <t>965045112</t>
  </si>
  <si>
    <t>Bourání potěrů cementových nebo pískocementových tl do 50 mm pl do 4 m2</t>
  </si>
  <si>
    <t>1185173144</t>
  </si>
  <si>
    <t>33</t>
  </si>
  <si>
    <t>968072455</t>
  </si>
  <si>
    <t>Vybourání kovových dveřních zárubní pl do 2 m2</t>
  </si>
  <si>
    <t>1187462710</t>
  </si>
  <si>
    <t>34</t>
  </si>
  <si>
    <t>96901112R</t>
  </si>
  <si>
    <t>Vybourání vodovodního nebo plynového vedení DN do 52</t>
  </si>
  <si>
    <t>kpl</t>
  </si>
  <si>
    <t>-850901172</t>
  </si>
  <si>
    <t>35</t>
  </si>
  <si>
    <t>96901113R</t>
  </si>
  <si>
    <t>Vybourání vodovodního nebo plynového vedení DN do 125</t>
  </si>
  <si>
    <t>2062941481</t>
  </si>
  <si>
    <t>36</t>
  </si>
  <si>
    <t>97112241R1</t>
  </si>
  <si>
    <t xml:space="preserve">Vrtání jádrové D do 56 mm  hl do 200 m omezený prostor</t>
  </si>
  <si>
    <t>1458967529</t>
  </si>
  <si>
    <t>vrtání do stropu pro odpad ze sprchového koutu;</t>
  </si>
  <si>
    <t>0,25</t>
  </si>
  <si>
    <t>997</t>
  </si>
  <si>
    <t>Přesun sutě</t>
  </si>
  <si>
    <t>37</t>
  </si>
  <si>
    <t>997013216</t>
  </si>
  <si>
    <t>Vnitrostaveništní doprava suti a vybouraných hmot pro budovy v do 21 m ručně</t>
  </si>
  <si>
    <t>t</t>
  </si>
  <si>
    <t>1730260510</t>
  </si>
  <si>
    <t>38</t>
  </si>
  <si>
    <t>997013501</t>
  </si>
  <si>
    <t>Odvoz suti a vybouraných hmot na skládku nebo meziskládku do 1 km se složením</t>
  </si>
  <si>
    <t>411736618</t>
  </si>
  <si>
    <t>39</t>
  </si>
  <si>
    <t>997013509</t>
  </si>
  <si>
    <t>Příplatek k odvozu suti a vybouraných hmot na skládku ZKD 1 km přes 1 km</t>
  </si>
  <si>
    <t>825098713</t>
  </si>
  <si>
    <t>3,709*45</t>
  </si>
  <si>
    <t>40</t>
  </si>
  <si>
    <t>997013831</t>
  </si>
  <si>
    <t>Poplatek za uložení stavebního směsného odpadu na skládce (skládkovné)</t>
  </si>
  <si>
    <t>-2115147654</t>
  </si>
  <si>
    <t>998</t>
  </si>
  <si>
    <t>Přesun hmot</t>
  </si>
  <si>
    <t>41</t>
  </si>
  <si>
    <t>998018003</t>
  </si>
  <si>
    <t>Přesun hmot ruční pro budovy v do 24 m</t>
  </si>
  <si>
    <t>2087611287</t>
  </si>
  <si>
    <t>PSV</t>
  </si>
  <si>
    <t>Práce a dodávky PSV</t>
  </si>
  <si>
    <t>711</t>
  </si>
  <si>
    <t>Izolace proti vodě, vlhkosti a plynům</t>
  </si>
  <si>
    <t>42</t>
  </si>
  <si>
    <t>711413111</t>
  </si>
  <si>
    <t>Izolace proti vodě za studena vodorovné těsnicí hmotou vč. koutových bandáží</t>
  </si>
  <si>
    <t>-1584093720</t>
  </si>
  <si>
    <t>(5,100)</t>
  </si>
  <si>
    <t>43</t>
  </si>
  <si>
    <t>711413121</t>
  </si>
  <si>
    <t>Izolace proti vodě za studena svislé těsnicí hmotou vč. koutových bandáží</t>
  </si>
  <si>
    <t>1079011739</t>
  </si>
  <si>
    <t>(1,00+1,80+1,00)*2,200+(1,20+0,50+0,95+0,75+1,65)*0,35</t>
  </si>
  <si>
    <t>44</t>
  </si>
  <si>
    <t>998711203</t>
  </si>
  <si>
    <t>Přesun hmot procentní pro izolace proti vodě, vlhkosti a plynům v objektech v do 60 m</t>
  </si>
  <si>
    <t>%</t>
  </si>
  <si>
    <t>-641078767</t>
  </si>
  <si>
    <t>713</t>
  </si>
  <si>
    <t>Izolace tepelné</t>
  </si>
  <si>
    <t>45</t>
  </si>
  <si>
    <t>713111121</t>
  </si>
  <si>
    <t>Montáž izolace tepelné spodem stropů s uchycením drátem rohoží, pásů, dílců, desek</t>
  </si>
  <si>
    <t>-563969720</t>
  </si>
  <si>
    <t>46</t>
  </si>
  <si>
    <t>631508220</t>
  </si>
  <si>
    <t>pás tepelně izolační do podhledů AKUSTIK, 60mm, z minerální vaty</t>
  </si>
  <si>
    <t>1577584679</t>
  </si>
  <si>
    <t>5,88235294117647*1,02 'Přepočtené koeficientem množství</t>
  </si>
  <si>
    <t>47</t>
  </si>
  <si>
    <t>713121211</t>
  </si>
  <si>
    <t>Montáž izolace tepelné podlah volně kladenými okrajovými pásky</t>
  </si>
  <si>
    <t>99065460</t>
  </si>
  <si>
    <t>48</t>
  </si>
  <si>
    <t>631402730</t>
  </si>
  <si>
    <t>pásek okrajový š 80 mm tl.12 mm</t>
  </si>
  <si>
    <t>704688333</t>
  </si>
  <si>
    <t>49</t>
  </si>
  <si>
    <t>7132301R1</t>
  </si>
  <si>
    <t xml:space="preserve">Tepelná a zvuková  izolace potrubí kanalizačního potrubí tl.60 mm</t>
  </si>
  <si>
    <t>2109661001</t>
  </si>
  <si>
    <t>50</t>
  </si>
  <si>
    <t>713291132</t>
  </si>
  <si>
    <t>Montáž izolace tepelné parotěsné zábrany stropů vrchem fólií</t>
  </si>
  <si>
    <t>943326979</t>
  </si>
  <si>
    <t>51</t>
  </si>
  <si>
    <t>283292210</t>
  </si>
  <si>
    <t xml:space="preserve">fólie - parotěsná zábrana,  (1,5m x 50m)</t>
  </si>
  <si>
    <t>-492240324</t>
  </si>
  <si>
    <t>5,45454545454545*1,1 'Přepočtené koeficientem množství</t>
  </si>
  <si>
    <t>52</t>
  </si>
  <si>
    <t>998713203</t>
  </si>
  <si>
    <t>Přesun hmot procentní pro izolace tepelné v objektech v do 24 m</t>
  </si>
  <si>
    <t>-192317833</t>
  </si>
  <si>
    <t>721</t>
  </si>
  <si>
    <t>Zdravotechnika - vnitřní kanalizace</t>
  </si>
  <si>
    <t>53</t>
  </si>
  <si>
    <t>721173401</t>
  </si>
  <si>
    <t>Potrubí kanalizační plastové svodné systém KG DN 110 montáž a dodávka</t>
  </si>
  <si>
    <t>413596147</t>
  </si>
  <si>
    <t>54</t>
  </si>
  <si>
    <t>721173723</t>
  </si>
  <si>
    <t>Potrubí kanalizační z PE připojovací DN 50</t>
  </si>
  <si>
    <t>309216160</t>
  </si>
  <si>
    <t>55</t>
  </si>
  <si>
    <t>721175001</t>
  </si>
  <si>
    <t>Potrubí kanalizační plastové připojovací zvuk tlumící vícevrstvé DN 50</t>
  </si>
  <si>
    <t>-146050725</t>
  </si>
  <si>
    <t>56</t>
  </si>
  <si>
    <t>7211003R1</t>
  </si>
  <si>
    <t>Stavební přípomoce, bourání a začištění rých v konstrukcích, likvidace odpadu po bourání kanalizace</t>
  </si>
  <si>
    <t>-1582488628</t>
  </si>
  <si>
    <t>57</t>
  </si>
  <si>
    <t>721219114</t>
  </si>
  <si>
    <t>Montáž odtokového sprchového žlabu délky do 1000 mm</t>
  </si>
  <si>
    <t>-314520375</t>
  </si>
  <si>
    <t>58</t>
  </si>
  <si>
    <t>55233203</t>
  </si>
  <si>
    <t>žlab sprchového koutu se zápachovou uzávěrkou š koutu 1m</t>
  </si>
  <si>
    <t>1346353003</t>
  </si>
  <si>
    <t>59</t>
  </si>
  <si>
    <t>998721203</t>
  </si>
  <si>
    <t>Přesun hmot procentní pro vnitřní kanalizace v objektech v do 24 m</t>
  </si>
  <si>
    <t>-361391906</t>
  </si>
  <si>
    <t>722</t>
  </si>
  <si>
    <t>Zdravotechnika - vnitřní vodovod</t>
  </si>
  <si>
    <t>60</t>
  </si>
  <si>
    <t>72200000R1</t>
  </si>
  <si>
    <t>Montáž a dodávka potrubí plastové spojované svary polyfuzně do D 16 mm vč. pomocného materiálu, v jedné trase SV, TV, (zpátečka)</t>
  </si>
  <si>
    <t>232082771</t>
  </si>
  <si>
    <t>61</t>
  </si>
  <si>
    <t>286151000</t>
  </si>
  <si>
    <t>trubka tlaková PPR řada PN 10 20 x 2,2 x 4000 mm</t>
  </si>
  <si>
    <t>24079880</t>
  </si>
  <si>
    <t>62</t>
  </si>
  <si>
    <t>722190401</t>
  </si>
  <si>
    <t>Vyvedení a upevnění výpustku do DN 25</t>
  </si>
  <si>
    <t>-1178394746</t>
  </si>
  <si>
    <t>63</t>
  </si>
  <si>
    <t>722290215</t>
  </si>
  <si>
    <t>Zkouška těsnosti vodovodního potrubí hrdlového nebo přírubového do DN 100</t>
  </si>
  <si>
    <t>1763638340</t>
  </si>
  <si>
    <t>64</t>
  </si>
  <si>
    <t>7221003R1</t>
  </si>
  <si>
    <t>Stavební přípomoce, bourání a začištění rých v konstrukcích, likvidace odpadu po bourání vodovodu</t>
  </si>
  <si>
    <t>-1825732100</t>
  </si>
  <si>
    <t>65</t>
  </si>
  <si>
    <t>998722203</t>
  </si>
  <si>
    <t>Přesun hmot procentní pro vnitřní vodovod v objektech v do 24 m</t>
  </si>
  <si>
    <t>326188119</t>
  </si>
  <si>
    <t>725</t>
  </si>
  <si>
    <t>Zdravotechnika - zařizovací předměty</t>
  </si>
  <si>
    <t>66</t>
  </si>
  <si>
    <t>725110811</t>
  </si>
  <si>
    <t>Demontáž klozetů splachovací s nádrží</t>
  </si>
  <si>
    <t>soubor</t>
  </si>
  <si>
    <t>-1357234977</t>
  </si>
  <si>
    <t>67</t>
  </si>
  <si>
    <t>725119125</t>
  </si>
  <si>
    <t>Montáž klozetových mís závěsných na nosné stěny</t>
  </si>
  <si>
    <t>1834760410</t>
  </si>
  <si>
    <t>68</t>
  </si>
  <si>
    <t>642360910</t>
  </si>
  <si>
    <t>mísa klozetová keramická závěsná s hlubokým splachováním bílá</t>
  </si>
  <si>
    <t>1798320398</t>
  </si>
  <si>
    <t>69</t>
  </si>
  <si>
    <t>551470460</t>
  </si>
  <si>
    <t>splachovač WC pro splachovací nádržku (např. referenční výrobek Geberit - tlačítko RUMBA)</t>
  </si>
  <si>
    <t>1188051881</t>
  </si>
  <si>
    <t>70</t>
  </si>
  <si>
    <t>551470862</t>
  </si>
  <si>
    <t>sedátko WC se zvýšenám posedem na závěsnou mísu</t>
  </si>
  <si>
    <t>-1303349140</t>
  </si>
  <si>
    <t>71</t>
  </si>
  <si>
    <t>725210821</t>
  </si>
  <si>
    <t>Demontáž umyvadel bez výtokových armatur</t>
  </si>
  <si>
    <t>-1946235391</t>
  </si>
  <si>
    <t>72</t>
  </si>
  <si>
    <t>725211000R</t>
  </si>
  <si>
    <t>Montáž + dodání zrcadla montáž na obklad 600 x 800mm</t>
  </si>
  <si>
    <t>435883677</t>
  </si>
  <si>
    <t>73</t>
  </si>
  <si>
    <t>725211912</t>
  </si>
  <si>
    <t>Montáž umyvadlo keramické zdravotní připevněné na stěnu šrouby</t>
  </si>
  <si>
    <t>-1658348429</t>
  </si>
  <si>
    <t>74</t>
  </si>
  <si>
    <t>64211023</t>
  </si>
  <si>
    <t>umyvadlo keramické závěsné bezbariérové bílé 640x550mm</t>
  </si>
  <si>
    <t>-721557929</t>
  </si>
  <si>
    <t>75</t>
  </si>
  <si>
    <t>725220841</t>
  </si>
  <si>
    <t>Demontáž van ocelová rohová</t>
  </si>
  <si>
    <t>-1342026169</t>
  </si>
  <si>
    <t>76</t>
  </si>
  <si>
    <t>725291641</t>
  </si>
  <si>
    <t>Doplňky zařízení koupelen a záchodů nerezové madlo sprchové 750 x 450 mm</t>
  </si>
  <si>
    <t>-1716250549</t>
  </si>
  <si>
    <t>77</t>
  </si>
  <si>
    <t>725291703</t>
  </si>
  <si>
    <t>Doplňky zařízení koupelen a záchodů smaltované madlo rovné dl 500 mm</t>
  </si>
  <si>
    <t>-1367582154</t>
  </si>
  <si>
    <t>78</t>
  </si>
  <si>
    <t>725291722</t>
  </si>
  <si>
    <t>Doplňky zařízení koupelen a záchodů smaltované madlo krakorcové sklopné dl 834 mm</t>
  </si>
  <si>
    <t>812444993</t>
  </si>
  <si>
    <t>79</t>
  </si>
  <si>
    <t>725114921</t>
  </si>
  <si>
    <t>Montáž a dodávka sedátka do sprchy na zeď nerez</t>
  </si>
  <si>
    <t>-595823389</t>
  </si>
  <si>
    <t>80</t>
  </si>
  <si>
    <t>725822612</t>
  </si>
  <si>
    <t>Baterie umyvadlové stojánkové pákové s výpustí</t>
  </si>
  <si>
    <t>1972474051</t>
  </si>
  <si>
    <t>81</t>
  </si>
  <si>
    <t>725841311</t>
  </si>
  <si>
    <t>Baterie sprchové nástěnné pákové spevnou sprchovou hlavou a ruční sprchou</t>
  </si>
  <si>
    <t>355359016</t>
  </si>
  <si>
    <t>82</t>
  </si>
  <si>
    <t>998725203</t>
  </si>
  <si>
    <t>Přesun hmot procentní pro zařizovací předměty v objektech v do 24 m</t>
  </si>
  <si>
    <t>-896056351</t>
  </si>
  <si>
    <t>727</t>
  </si>
  <si>
    <t>Zdravotechnika - požární ochrana</t>
  </si>
  <si>
    <t>83</t>
  </si>
  <si>
    <t>727111228</t>
  </si>
  <si>
    <t>Prostup předizolovaného kovového potrubí D 150 mm stropem tl 15 cm požární odolnost EI 90</t>
  </si>
  <si>
    <t>-763231473</t>
  </si>
  <si>
    <t>735</t>
  </si>
  <si>
    <t>Ústřední vytápění - otopná tělesa</t>
  </si>
  <si>
    <t>84</t>
  </si>
  <si>
    <t>735111810</t>
  </si>
  <si>
    <t>Demontáž otopného tělesa litinového článkového</t>
  </si>
  <si>
    <t>1228414018</t>
  </si>
  <si>
    <t>0,9*2*3</t>
  </si>
  <si>
    <t>85</t>
  </si>
  <si>
    <t>735119140</t>
  </si>
  <si>
    <t>Montáž otopného tělesa litinového článkového</t>
  </si>
  <si>
    <t>153089100</t>
  </si>
  <si>
    <t>1,8*3</t>
  </si>
  <si>
    <t>86</t>
  </si>
  <si>
    <t>735494811</t>
  </si>
  <si>
    <t>Vypuštění vody z otopných těles</t>
  </si>
  <si>
    <t>1797169665</t>
  </si>
  <si>
    <t>87</t>
  </si>
  <si>
    <t>735890803</t>
  </si>
  <si>
    <t>Přemístění demontovaného otopného tělesa vodorovně 100 m v objektech výšky přes 12 do 24 m</t>
  </si>
  <si>
    <t>-2036320925</t>
  </si>
  <si>
    <t>88</t>
  </si>
  <si>
    <t>998735203</t>
  </si>
  <si>
    <t>Přesun hmot procentní pro otopná tělesa v objektech v do 24 m</t>
  </si>
  <si>
    <t>-1640405446</t>
  </si>
  <si>
    <t>741</t>
  </si>
  <si>
    <t>Elektroinstalace - silnoproud</t>
  </si>
  <si>
    <t>89</t>
  </si>
  <si>
    <t>741110052</t>
  </si>
  <si>
    <t>Montáž trubka plastová ohebná D přes 23 do 35 mm uložená volně</t>
  </si>
  <si>
    <t>1383479577</t>
  </si>
  <si>
    <t>90</t>
  </si>
  <si>
    <t>286191140</t>
  </si>
  <si>
    <t>ochranná hadice (husí krk) D25</t>
  </si>
  <si>
    <t>1334602080</t>
  </si>
  <si>
    <t>91</t>
  </si>
  <si>
    <t>741112061</t>
  </si>
  <si>
    <t>Montáž krabice přístrojová zapuštěná plastová kruhová</t>
  </si>
  <si>
    <t>-831734256</t>
  </si>
  <si>
    <t>92</t>
  </si>
  <si>
    <t>345715190</t>
  </si>
  <si>
    <t>krabice univerzální z PH KU 68/2-1902s víčkem KO68</t>
  </si>
  <si>
    <t>1895517962</t>
  </si>
  <si>
    <t>93</t>
  </si>
  <si>
    <t>741122015</t>
  </si>
  <si>
    <t>Montáž kabel Cu bez ukončení uložený pod omítku plný kulatý 3x1,5 mm2 (CYKY)</t>
  </si>
  <si>
    <t>-49275873</t>
  </si>
  <si>
    <t>94</t>
  </si>
  <si>
    <t>341110300</t>
  </si>
  <si>
    <t>kabel silový s Cu jádrem CYKY 3x1,5 mm2</t>
  </si>
  <si>
    <t>16461932</t>
  </si>
  <si>
    <t>95</t>
  </si>
  <si>
    <t>741122016</t>
  </si>
  <si>
    <t>Montáž kabel Cu bez ukončení uložený pod omítku plný kulatý 3x2,5 až 6 mm2 (CYKY)</t>
  </si>
  <si>
    <t>368647728</t>
  </si>
  <si>
    <t>96</t>
  </si>
  <si>
    <t>341110360</t>
  </si>
  <si>
    <t>kabel silový s Cu jádrem CYKY 3x2,5 mm2</t>
  </si>
  <si>
    <t>-1994242208</t>
  </si>
  <si>
    <t>97</t>
  </si>
  <si>
    <t>741122032</t>
  </si>
  <si>
    <t>Montáž kabel Cu bez ukončení uložený pod omítku plný kulatý 5x4 až 6 mm2 (CYKY)</t>
  </si>
  <si>
    <t>251284083</t>
  </si>
  <si>
    <t>98</t>
  </si>
  <si>
    <t>341110980</t>
  </si>
  <si>
    <t>kabel silový s Cu jádrem CYKY 5x4 mm2</t>
  </si>
  <si>
    <t>586239603</t>
  </si>
  <si>
    <t>99</t>
  </si>
  <si>
    <t>741128021</t>
  </si>
  <si>
    <t>Příplatek k montáži kabelů za zatažení vodiče a kabelu do 0,75 kg</t>
  </si>
  <si>
    <t>-521212359</t>
  </si>
  <si>
    <t>100</t>
  </si>
  <si>
    <t>741130001</t>
  </si>
  <si>
    <t>Ukončení vodič izolovaný do 2,5mm2 v rozváděči nebo na přístroji</t>
  </si>
  <si>
    <t>316138301</t>
  </si>
  <si>
    <t>101</t>
  </si>
  <si>
    <t>741130004</t>
  </si>
  <si>
    <t>Ukončení vodič izolovaný do 6 mm2 v rozváděči nebo na přístroji</t>
  </si>
  <si>
    <t>-1287444969</t>
  </si>
  <si>
    <t>102</t>
  </si>
  <si>
    <t>741310001</t>
  </si>
  <si>
    <t>Montáž vypínač nástěnný 1-jednopólový prostředí normální</t>
  </si>
  <si>
    <t>1176505505</t>
  </si>
  <si>
    <t>103</t>
  </si>
  <si>
    <t>345355130</t>
  </si>
  <si>
    <t>spínač jednopólový 10A bílý</t>
  </si>
  <si>
    <t>826519375</t>
  </si>
  <si>
    <t>104</t>
  </si>
  <si>
    <t>741310022</t>
  </si>
  <si>
    <t>Montáž přepínač nástěnný 6-střídavý prostředí normální</t>
  </si>
  <si>
    <t>193413516</t>
  </si>
  <si>
    <t>105</t>
  </si>
  <si>
    <t>345355530</t>
  </si>
  <si>
    <t>přepínač střídavý řazení 6 10A bílý</t>
  </si>
  <si>
    <t>-1253419335</t>
  </si>
  <si>
    <t>106</t>
  </si>
  <si>
    <t>741313041</t>
  </si>
  <si>
    <t>Montáž zásuvka (polo)zapuštěná šroubové připojení 2P+PE se zapojením vodičů</t>
  </si>
  <si>
    <t>-1188454032</t>
  </si>
  <si>
    <t>107</t>
  </si>
  <si>
    <t>345551010</t>
  </si>
  <si>
    <t>zásuvka 1násobná 16A bílá</t>
  </si>
  <si>
    <t>1646197843</t>
  </si>
  <si>
    <t>108</t>
  </si>
  <si>
    <t>741313043</t>
  </si>
  <si>
    <t>Montáž zásuvka zapuštěná šroubové připojení 2x(2P + PE) dvojnásobná</t>
  </si>
  <si>
    <t>-1111618524</t>
  </si>
  <si>
    <t>109</t>
  </si>
  <si>
    <t>345551210</t>
  </si>
  <si>
    <t>zásuvka 2násobná 16A bílá</t>
  </si>
  <si>
    <t>969212992</t>
  </si>
  <si>
    <t>110</t>
  </si>
  <si>
    <t>74100000R2</t>
  </si>
  <si>
    <t xml:space="preserve">Montáž a dodávka svítidel stropních </t>
  </si>
  <si>
    <t>-1370052004</t>
  </si>
  <si>
    <t>111</t>
  </si>
  <si>
    <t>74100000R3</t>
  </si>
  <si>
    <t>Montáž a dodávka svítidel stropních s nouzovým režimem na dobu 30min</t>
  </si>
  <si>
    <t>-616289714</t>
  </si>
  <si>
    <t>112</t>
  </si>
  <si>
    <t>74100000R4</t>
  </si>
  <si>
    <t>Montáž a dodávka svítidel stěnových s vypínačem</t>
  </si>
  <si>
    <t>-1701612779</t>
  </si>
  <si>
    <t>113</t>
  </si>
  <si>
    <t>74100000R6</t>
  </si>
  <si>
    <t>Stavební přípomoce</t>
  </si>
  <si>
    <t>-1037497602</t>
  </si>
  <si>
    <t>114</t>
  </si>
  <si>
    <t>741210001</t>
  </si>
  <si>
    <t>Montáž rozvodnice oceloplechová nebo plastová běžná do 20 kg</t>
  </si>
  <si>
    <t>-1718596403</t>
  </si>
  <si>
    <t>115</t>
  </si>
  <si>
    <t>35713102</t>
  </si>
  <si>
    <t>rozvodnice nástěnná, neprůhledné dveře, 1 řada, šířka 14 modulárních jednotek vč. jističů</t>
  </si>
  <si>
    <t>1431842973</t>
  </si>
  <si>
    <t>116</t>
  </si>
  <si>
    <t>34774102</t>
  </si>
  <si>
    <t>žárovka LED E27 20W</t>
  </si>
  <si>
    <t>845765274</t>
  </si>
  <si>
    <t>117</t>
  </si>
  <si>
    <t>34774102 R05</t>
  </si>
  <si>
    <t>žárovka LED E27 6W</t>
  </si>
  <si>
    <t>-1478058546</t>
  </si>
  <si>
    <t>118</t>
  </si>
  <si>
    <t>741810001</t>
  </si>
  <si>
    <t xml:space="preserve">Revize elektroinstalace a zapojení koncových prvků, vč. vydání revizní zprávy </t>
  </si>
  <si>
    <t>hod</t>
  </si>
  <si>
    <t>394280479</t>
  </si>
  <si>
    <t>119</t>
  </si>
  <si>
    <t>998741203</t>
  </si>
  <si>
    <t>Přesun hmot procentní pro silnoproud v objektech v do 24 m</t>
  </si>
  <si>
    <t>-1797961974</t>
  </si>
  <si>
    <t>742</t>
  </si>
  <si>
    <t>Elektroinstalace - slaboproud</t>
  </si>
  <si>
    <t>120</t>
  </si>
  <si>
    <t>742110001</t>
  </si>
  <si>
    <t>Montáž trubek pro slaboproud plastových ohebných uložených pod omítku se zasekáním</t>
  </si>
  <si>
    <t>-1833699462</t>
  </si>
  <si>
    <t>121</t>
  </si>
  <si>
    <t>345710730</t>
  </si>
  <si>
    <t>trubka elektroinstalační ohebná LPFLEX z PVC (EN) 2325</t>
  </si>
  <si>
    <t>327557541</t>
  </si>
  <si>
    <t>20*1,05 'Přepočtené koeficientem množství</t>
  </si>
  <si>
    <t>122</t>
  </si>
  <si>
    <t>742121001</t>
  </si>
  <si>
    <t>Montáž kabelů sdělovacích pro vnitřní rozvody do 15 žil</t>
  </si>
  <si>
    <t>1063521764</t>
  </si>
  <si>
    <t>123</t>
  </si>
  <si>
    <t>341210560</t>
  </si>
  <si>
    <t>kabel sdělovací s Cu jádrem SYKFY 10x2x0,5 mm S</t>
  </si>
  <si>
    <t>-72944144</t>
  </si>
  <si>
    <t>124</t>
  </si>
  <si>
    <t>742350002</t>
  </si>
  <si>
    <t>Montáž potvrzovacího tlačítka k zařízení pro ZTP</t>
  </si>
  <si>
    <t>255480596</t>
  </si>
  <si>
    <t>125</t>
  </si>
  <si>
    <t>998742203</t>
  </si>
  <si>
    <t>Přesun hmot procentní pro slaboproud v objektech v do 24 m</t>
  </si>
  <si>
    <t>-511302928</t>
  </si>
  <si>
    <t>751</t>
  </si>
  <si>
    <t>Vzduchotechnika</t>
  </si>
  <si>
    <t>126</t>
  </si>
  <si>
    <t>751111011</t>
  </si>
  <si>
    <t>Mtž a dodávka vent ax ntl nástěnného základního D do 100 mm</t>
  </si>
  <si>
    <t>2032835259</t>
  </si>
  <si>
    <t>127</t>
  </si>
  <si>
    <t>751111023</t>
  </si>
  <si>
    <t>Připojovací potrubí pro ventilátor D do 100 mm vč. napojení na stoupačku</t>
  </si>
  <si>
    <t>844978811</t>
  </si>
  <si>
    <t>763</t>
  </si>
  <si>
    <t>Konstrukce suché výstavby</t>
  </si>
  <si>
    <t>128</t>
  </si>
  <si>
    <t>763131451</t>
  </si>
  <si>
    <t>SDK podhled deska 1xH2DF 12,5 bez TI dvouvrstvá spodní kce profil CD+UD</t>
  </si>
  <si>
    <t>-827881443</t>
  </si>
  <si>
    <t>5,1</t>
  </si>
  <si>
    <t>129</t>
  </si>
  <si>
    <t>763131714</t>
  </si>
  <si>
    <t>SDK podhled základní penetrační nátěr</t>
  </si>
  <si>
    <t>-1999724181</t>
  </si>
  <si>
    <t>130</t>
  </si>
  <si>
    <t>763164547</t>
  </si>
  <si>
    <t>SDK obklad kovových kcí tvaru L š do 0,8 m desky 2xH2DF 12,5</t>
  </si>
  <si>
    <t>-1370369032</t>
  </si>
  <si>
    <t>opláštění instalace KAN pod stropem</t>
  </si>
  <si>
    <t>3,5</t>
  </si>
  <si>
    <t>131</t>
  </si>
  <si>
    <t>763172313</t>
  </si>
  <si>
    <t>Montáž revizních dvířek SDK kcí vel. 400x400 mm</t>
  </si>
  <si>
    <t>421180588</t>
  </si>
  <si>
    <t>132</t>
  </si>
  <si>
    <t>590307120</t>
  </si>
  <si>
    <t>dvířka revizní s automatickým zámkem 400 x 400 mm</t>
  </si>
  <si>
    <t>-752455725</t>
  </si>
  <si>
    <t>133</t>
  </si>
  <si>
    <t>998763403</t>
  </si>
  <si>
    <t>Přesun hmot procentní pro sádrokartonové konstrukce v objektech v do 24 m</t>
  </si>
  <si>
    <t>-18576732</t>
  </si>
  <si>
    <t>766</t>
  </si>
  <si>
    <t>Konstrukce truhlářské</t>
  </si>
  <si>
    <t>134</t>
  </si>
  <si>
    <t>766111820</t>
  </si>
  <si>
    <t>Demontáž truhlářských stěn dřevěných plných</t>
  </si>
  <si>
    <t>-1363076993</t>
  </si>
  <si>
    <t>(1,616*2+0,829+2,85*2)*2,530</t>
  </si>
  <si>
    <t>135</t>
  </si>
  <si>
    <t>766681115</t>
  </si>
  <si>
    <t>Montáž zárubní obložkových pro dveře jednokřídlové šířky přes 900 mm</t>
  </si>
  <si>
    <t>178494681</t>
  </si>
  <si>
    <t>136</t>
  </si>
  <si>
    <t>611811010</t>
  </si>
  <si>
    <t>zárubeň interiérová, obložková pro dveře 1křídlé 8-15 cm bílý lak</t>
  </si>
  <si>
    <t>685191685</t>
  </si>
  <si>
    <t>137</t>
  </si>
  <si>
    <t>766660172</t>
  </si>
  <si>
    <t>Montáž dveřních křídel otvíravých nebo posuvných 1křídlových š přes 0,8 m do obložkové zárubně</t>
  </si>
  <si>
    <t>-1351620782</t>
  </si>
  <si>
    <t>138</t>
  </si>
  <si>
    <t>611602420</t>
  </si>
  <si>
    <t>dveře dřevěné vnitřní hladké plné 1křídlové bílé 110x197 cm</t>
  </si>
  <si>
    <t>1476515335</t>
  </si>
  <si>
    <t>139</t>
  </si>
  <si>
    <t>611602421</t>
  </si>
  <si>
    <t>dveře dřevěné vnitřní hladké plné 1křídlové bílé 100x197 cm posuvné</t>
  </si>
  <si>
    <t>1965242587</t>
  </si>
  <si>
    <t>140</t>
  </si>
  <si>
    <t>766660021</t>
  </si>
  <si>
    <t>Montáž dveřních křídel otvíravých 1křídlových š do 0,8 m požárních do ocelové zárubně</t>
  </si>
  <si>
    <t>1340434626</t>
  </si>
  <si>
    <t>141</t>
  </si>
  <si>
    <t>611656040</t>
  </si>
  <si>
    <t>dveře vnitřní požárně odolné, lakovaná MDF,odolnost EI (EW) 30 D3,1křídlové 110 x 197 cm</t>
  </si>
  <si>
    <t>469460347</t>
  </si>
  <si>
    <t>142</t>
  </si>
  <si>
    <t>766691915</t>
  </si>
  <si>
    <t>Vyvěšení nebo zavěšení dřevěných křídel dveří pl přes 2 m2</t>
  </si>
  <si>
    <t>1857017337</t>
  </si>
  <si>
    <t>demontáž;</t>
  </si>
  <si>
    <t>montáž;</t>
  </si>
  <si>
    <t>143</t>
  </si>
  <si>
    <t>998766203</t>
  </si>
  <si>
    <t>Přesun hmot procentní pro konstrukce truhlářské v objektech v do 24 m</t>
  </si>
  <si>
    <t>-1034968442</t>
  </si>
  <si>
    <t>771</t>
  </si>
  <si>
    <t>Podlahy z dlaždic</t>
  </si>
  <si>
    <t>144</t>
  </si>
  <si>
    <t>771471112</t>
  </si>
  <si>
    <t>Montáž soklíků z dlaždic keramických rovných do malty v do 90 mm, vč. dodávky mat</t>
  </si>
  <si>
    <t>141615981</t>
  </si>
  <si>
    <t>doplnění soklu po původních vstupních dveří ze strany společné chodby, dodávka materiálu od zadavatele;</t>
  </si>
  <si>
    <t>0,9</t>
  </si>
  <si>
    <t>145</t>
  </si>
  <si>
    <t>771574113</t>
  </si>
  <si>
    <t>Montáž podlah keramických režných hladkých lepených flexibilním lepidlem do 12 ks/m2</t>
  </si>
  <si>
    <t>1762624675</t>
  </si>
  <si>
    <t>5,10</t>
  </si>
  <si>
    <t>146</t>
  </si>
  <si>
    <t>597611350</t>
  </si>
  <si>
    <t xml:space="preserve">dlaždice keramické  (barevné) 30 x 30 x 0,8 cm I. j. (referenční výrobek např RAKO - COLOR TWO)</t>
  </si>
  <si>
    <t>892470568</t>
  </si>
  <si>
    <t>5,21739130434783*1,15 'Přepočtené koeficientem množství</t>
  </si>
  <si>
    <t>147</t>
  </si>
  <si>
    <t>771591111</t>
  </si>
  <si>
    <t>Podlahy penetrace podkladu</t>
  </si>
  <si>
    <t>-2025867062</t>
  </si>
  <si>
    <t>148</t>
  </si>
  <si>
    <t>771591115</t>
  </si>
  <si>
    <t>Podlahy spárování silikonem</t>
  </si>
  <si>
    <t>828163621</t>
  </si>
  <si>
    <t>149</t>
  </si>
  <si>
    <t>771990111</t>
  </si>
  <si>
    <t>Vyrovnání podkladu samonivelační stěrkou tl 4 mm pevnosti 15 Mpa</t>
  </si>
  <si>
    <t>1345713914</t>
  </si>
  <si>
    <t>150</t>
  </si>
  <si>
    <t>998771203</t>
  </si>
  <si>
    <t>Přesun hmot procentní pro podlahy z dlaždic v objektech v do 24 m</t>
  </si>
  <si>
    <t>-279265613</t>
  </si>
  <si>
    <t>776</t>
  </si>
  <si>
    <t>Podlahy povlakové</t>
  </si>
  <si>
    <t>151</t>
  </si>
  <si>
    <t>776111116</t>
  </si>
  <si>
    <t>Odstranění zbytků lepidla z podkladu povlakových podlah broušením</t>
  </si>
  <si>
    <t>1419645722</t>
  </si>
  <si>
    <t>152</t>
  </si>
  <si>
    <t>776111311</t>
  </si>
  <si>
    <t>Vysátí podkladu povlakových podlah</t>
  </si>
  <si>
    <t>1540284417</t>
  </si>
  <si>
    <t>153</t>
  </si>
  <si>
    <t>776121111</t>
  </si>
  <si>
    <t>Vodou ředitelná penetrace savého podkladu povlakových podlah ředěná v poměru 1:3</t>
  </si>
  <si>
    <t>-1828732392</t>
  </si>
  <si>
    <t>154</t>
  </si>
  <si>
    <t>776221111</t>
  </si>
  <si>
    <t>Lepení pásů z PVC standardním lepidlem</t>
  </si>
  <si>
    <t>1717216529</t>
  </si>
  <si>
    <t>155</t>
  </si>
  <si>
    <t>284110000</t>
  </si>
  <si>
    <t>PVC heterogenní zátěžové antibakteriální, nášlapná vrstva 0,90 mm, R 10, zátěž 34/43, otlak do 0,03 mm, hořlavost Bfl S1</t>
  </si>
  <si>
    <t>-524558470</t>
  </si>
  <si>
    <t>35,7*1,1 'Přepočtené koeficientem množství</t>
  </si>
  <si>
    <t>156</t>
  </si>
  <si>
    <t>776411111</t>
  </si>
  <si>
    <t>Montáž obvodových soklíků výšky do 80 mm</t>
  </si>
  <si>
    <t>-1612967727</t>
  </si>
  <si>
    <t>48,5</t>
  </si>
  <si>
    <t>157</t>
  </si>
  <si>
    <t>284110090</t>
  </si>
  <si>
    <t>lišta speciální soklová PVC 10335 18 x 80 mm role 50 m</t>
  </si>
  <si>
    <t>1303772497</t>
  </si>
  <si>
    <t>48,5*1,1 'Přepočtené koeficientem množství</t>
  </si>
  <si>
    <t>158</t>
  </si>
  <si>
    <t>776421312</t>
  </si>
  <si>
    <t>Montáž přechodových šroubovaných lišt</t>
  </si>
  <si>
    <t>2130714323</t>
  </si>
  <si>
    <t>159</t>
  </si>
  <si>
    <t>76612-001</t>
  </si>
  <si>
    <t xml:space="preserve">přechodová lišta AL leox </t>
  </si>
  <si>
    <t>-1252906785</t>
  </si>
  <si>
    <t>160</t>
  </si>
  <si>
    <t>998776203</t>
  </si>
  <si>
    <t>Přesun hmot procentní pro podlahy povlakové v objektech v do 24 m</t>
  </si>
  <si>
    <t>-1330361841</t>
  </si>
  <si>
    <t>781</t>
  </si>
  <si>
    <t>Dokončovací práce - obklady</t>
  </si>
  <si>
    <t>161</t>
  </si>
  <si>
    <t>781414111</t>
  </si>
  <si>
    <t>Montáž obkladaček vnitřních pravoúhlých pórovinových do 22 ks/m2 lepených flexibilním lepidlem</t>
  </si>
  <si>
    <t>426360145</t>
  </si>
  <si>
    <t>(3,05+1,80+2,75+0,90+0,65+0,95)*2,00</t>
  </si>
  <si>
    <t>-(1,00*2,05)</t>
  </si>
  <si>
    <t>162</t>
  </si>
  <si>
    <t>597610000</t>
  </si>
  <si>
    <t>obkládačky keramické (bílé i barevné) 20 x 25 x 0,8 cm I. j. (referenční výrobek nepř RAKO - serie COLOR TWO)</t>
  </si>
  <si>
    <t>-133951216</t>
  </si>
  <si>
    <t>18,182*1,1 'Přepočtené koeficientem množství</t>
  </si>
  <si>
    <t>163</t>
  </si>
  <si>
    <t>781494111</t>
  </si>
  <si>
    <t>Plastové profily rohové lepené flexibilním lepidlem</t>
  </si>
  <si>
    <t>-828338289</t>
  </si>
  <si>
    <t>164</t>
  </si>
  <si>
    <t>781495111</t>
  </si>
  <si>
    <t>Penetrace podkladu vnitřních obkladů</t>
  </si>
  <si>
    <t>-2139238997</t>
  </si>
  <si>
    <t>165</t>
  </si>
  <si>
    <t>781495115</t>
  </si>
  <si>
    <t>Spárování vnitřních obkladů silikonem</t>
  </si>
  <si>
    <t>31024986</t>
  </si>
  <si>
    <t>166</t>
  </si>
  <si>
    <t>998781203</t>
  </si>
  <si>
    <t>Přesun hmot procentní pro obklady keramické v objektech v do 24 m</t>
  </si>
  <si>
    <t>1747506165</t>
  </si>
  <si>
    <t>783</t>
  </si>
  <si>
    <t>Dokončovací práce - nátěry</t>
  </si>
  <si>
    <t>167</t>
  </si>
  <si>
    <t>783617111</t>
  </si>
  <si>
    <t>Krycí jednonásobný syntetický nátěr článkových otopných těles</t>
  </si>
  <si>
    <t>1545346847</t>
  </si>
  <si>
    <t>168</t>
  </si>
  <si>
    <t>783617501</t>
  </si>
  <si>
    <t>Krycí jednonásobný syntetický nátěr armatur DN do 100 mm</t>
  </si>
  <si>
    <t xml:space="preserve">m </t>
  </si>
  <si>
    <t>1684355903</t>
  </si>
  <si>
    <t>784</t>
  </si>
  <si>
    <t>Dokončovací práce - malby a tapety</t>
  </si>
  <si>
    <t>169</t>
  </si>
  <si>
    <t>784121001</t>
  </si>
  <si>
    <t>Oškrabání malby v mísnostech výšky do 3,80 m</t>
  </si>
  <si>
    <t>570919257</t>
  </si>
  <si>
    <t>35,7+48,144+50</t>
  </si>
  <si>
    <t>170</t>
  </si>
  <si>
    <t>784121011</t>
  </si>
  <si>
    <t>Rozmývání podkladu po oškrabání malby v místnostech výšky do 3,80 m</t>
  </si>
  <si>
    <t>-1738745081</t>
  </si>
  <si>
    <t>171</t>
  </si>
  <si>
    <t>784181001</t>
  </si>
  <si>
    <t>Jednonásobné pačokování v místnostech výšky do 3,80 m</t>
  </si>
  <si>
    <t>787114304</t>
  </si>
  <si>
    <t>172</t>
  </si>
  <si>
    <t>784211101</t>
  </si>
  <si>
    <t>Dvojnásobné bílé malby ze směsí za mokra výborně otěruvzdorných v místnostech výšky do 3,80 m vč. penetrace</t>
  </si>
  <si>
    <t>291322787</t>
  </si>
  <si>
    <t>stropy;</t>
  </si>
  <si>
    <t>40,8</t>
  </si>
  <si>
    <t>stěny;</t>
  </si>
  <si>
    <t>81,536</t>
  </si>
  <si>
    <t>chodba+strop byt spodní</t>
  </si>
  <si>
    <t>58+18</t>
  </si>
  <si>
    <t>VRN</t>
  </si>
  <si>
    <t>Vedlejší rozpočtové náklady</t>
  </si>
  <si>
    <t>VRN3</t>
  </si>
  <si>
    <t>Zařízení staveniště</t>
  </si>
  <si>
    <t>173</t>
  </si>
  <si>
    <t>030001000</t>
  </si>
  <si>
    <t>1024</t>
  </si>
  <si>
    <t>-1975613562</t>
  </si>
  <si>
    <t>VRN4</t>
  </si>
  <si>
    <t>Inženýrská činnost</t>
  </si>
  <si>
    <t>174</t>
  </si>
  <si>
    <t>045002000</t>
  </si>
  <si>
    <t>Kompletační a koordinační činnost</t>
  </si>
  <si>
    <t>-172225209</t>
  </si>
  <si>
    <t>VRN7</t>
  </si>
  <si>
    <t>Provozní vlivy</t>
  </si>
  <si>
    <t>175</t>
  </si>
  <si>
    <t>071103000</t>
  </si>
  <si>
    <t>Provoz investora</t>
  </si>
  <si>
    <t>1760239511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</si>
</sst>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202003-01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 pokojů II.ETAPA 21 pokojů - PD 216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Sedlčany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9. 7. 2020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Domov Sedlčany - poskytovatel soc. služeb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Michal Strnad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16.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Stavební úpravy poko...'!J30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87</v>
      </c>
      <c r="AR95" s="127"/>
      <c r="AS95" s="128">
        <v>0</v>
      </c>
      <c r="AT95" s="129">
        <f>ROUND(SUM(AV95:AW95),2)</f>
        <v>0</v>
      </c>
      <c r="AU95" s="130">
        <f>'01 - Stavební úpravy poko...'!P144</f>
        <v>0</v>
      </c>
      <c r="AV95" s="129">
        <f>'01 - Stavební úpravy poko...'!J33</f>
        <v>0</v>
      </c>
      <c r="AW95" s="129">
        <f>'01 - Stavební úpravy poko...'!J34</f>
        <v>0</v>
      </c>
      <c r="AX95" s="129">
        <f>'01 - Stavební úpravy poko...'!J35</f>
        <v>0</v>
      </c>
      <c r="AY95" s="129">
        <f>'01 - Stavební úpravy poko...'!J36</f>
        <v>0</v>
      </c>
      <c r="AZ95" s="129">
        <f>'01 - Stavební úpravy poko...'!F33</f>
        <v>0</v>
      </c>
      <c r="BA95" s="129">
        <f>'01 - Stavební úpravy poko...'!F34</f>
        <v>0</v>
      </c>
      <c r="BB95" s="129">
        <f>'01 - Stavební úpravy poko...'!F35</f>
        <v>0</v>
      </c>
      <c r="BC95" s="129">
        <f>'01 - Stavební úpravy poko...'!F36</f>
        <v>0</v>
      </c>
      <c r="BD95" s="131">
        <f>'01 - Stavební úpravy poko...'!F37</f>
        <v>0</v>
      </c>
      <c r="BE95" s="7"/>
      <c r="BT95" s="132" t="s">
        <v>88</v>
      </c>
      <c r="BV95" s="132" t="s">
        <v>82</v>
      </c>
      <c r="BW95" s="132" t="s">
        <v>89</v>
      </c>
      <c r="BX95" s="132" t="s">
        <v>5</v>
      </c>
      <c r="CL95" s="132" t="s">
        <v>1</v>
      </c>
      <c r="CM95" s="132" t="s">
        <v>88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iz8ksv4KweY2mSp3+RxU/XHEHQ0FGuYuGSudaQsngmnK2StC57fEpLV2N2p1IrLPiWDcl2IIPtZtoUugQIKZYA==" hashValue="w6yxi+bAevNAemqCN8q15iT0YPWOvG2n98fzKEqPDTwYM/ZI0dgGo+00nM2kgfxYQBG3Wqak/EwTmbg305ogg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Stavební úpravy pok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21"/>
      <c r="AT3" s="18" t="s">
        <v>88</v>
      </c>
    </row>
    <row r="4" s="1" customFormat="1" ht="24.96" customHeight="1">
      <c r="B4" s="21"/>
      <c r="D4" s="137" t="s">
        <v>90</v>
      </c>
      <c r="I4" s="133"/>
      <c r="L4" s="21"/>
      <c r="M4" s="138" t="s">
        <v>10</v>
      </c>
      <c r="AT4" s="18" t="s">
        <v>4</v>
      </c>
    </row>
    <row r="5" s="1" customFormat="1" ht="6.96" customHeight="1">
      <c r="B5" s="21"/>
      <c r="I5" s="133"/>
      <c r="L5" s="21"/>
    </row>
    <row r="6" s="1" customFormat="1" ht="12" customHeight="1">
      <c r="B6" s="21"/>
      <c r="D6" s="139" t="s">
        <v>16</v>
      </c>
      <c r="I6" s="133"/>
      <c r="L6" s="21"/>
    </row>
    <row r="7" s="1" customFormat="1" ht="16.5" customHeight="1">
      <c r="B7" s="21"/>
      <c r="E7" s="140" t="str">
        <f>'Rekapitulace stavby'!K6</f>
        <v>Reko pokojů II.ETAPA 21 pokojů - PD 216</v>
      </c>
      <c r="F7" s="139"/>
      <c r="G7" s="139"/>
      <c r="H7" s="139"/>
      <c r="I7" s="133"/>
      <c r="L7" s="21"/>
    </row>
    <row r="8" s="2" customFormat="1" ht="12" customHeight="1">
      <c r="A8" s="39"/>
      <c r="B8" s="45"/>
      <c r="C8" s="39"/>
      <c r="D8" s="139" t="s">
        <v>91</v>
      </c>
      <c r="E8" s="39"/>
      <c r="F8" s="39"/>
      <c r="G8" s="39"/>
      <c r="H8" s="39"/>
      <c r="I8" s="141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2" t="s">
        <v>92</v>
      </c>
      <c r="F9" s="39"/>
      <c r="G9" s="39"/>
      <c r="H9" s="39"/>
      <c r="I9" s="141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1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9" t="s">
        <v>18</v>
      </c>
      <c r="E11" s="39"/>
      <c r="F11" s="143" t="s">
        <v>1</v>
      </c>
      <c r="G11" s="39"/>
      <c r="H11" s="39"/>
      <c r="I11" s="144" t="s">
        <v>19</v>
      </c>
      <c r="J11" s="143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9" t="s">
        <v>20</v>
      </c>
      <c r="E12" s="39"/>
      <c r="F12" s="143" t="s">
        <v>21</v>
      </c>
      <c r="G12" s="39"/>
      <c r="H12" s="39"/>
      <c r="I12" s="144" t="s">
        <v>22</v>
      </c>
      <c r="J12" s="145" t="str">
        <f>'Rekapitulace stavby'!AN8</f>
        <v>9. 7. 2020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1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9" t="s">
        <v>24</v>
      </c>
      <c r="E14" s="39"/>
      <c r="F14" s="39"/>
      <c r="G14" s="39"/>
      <c r="H14" s="39"/>
      <c r="I14" s="144" t="s">
        <v>25</v>
      </c>
      <c r="J14" s="143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3" t="s">
        <v>27</v>
      </c>
      <c r="F15" s="39"/>
      <c r="G15" s="39"/>
      <c r="H15" s="39"/>
      <c r="I15" s="144" t="s">
        <v>28</v>
      </c>
      <c r="J15" s="143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1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9" t="s">
        <v>30</v>
      </c>
      <c r="E17" s="39"/>
      <c r="F17" s="39"/>
      <c r="G17" s="39"/>
      <c r="H17" s="39"/>
      <c r="I17" s="144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3"/>
      <c r="G18" s="143"/>
      <c r="H18" s="143"/>
      <c r="I18" s="144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1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9" t="s">
        <v>32</v>
      </c>
      <c r="E20" s="39"/>
      <c r="F20" s="39"/>
      <c r="G20" s="39"/>
      <c r="H20" s="39"/>
      <c r="I20" s="144" t="s">
        <v>25</v>
      </c>
      <c r="J20" s="143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3" t="s">
        <v>34</v>
      </c>
      <c r="F21" s="39"/>
      <c r="G21" s="39"/>
      <c r="H21" s="39"/>
      <c r="I21" s="144" t="s">
        <v>28</v>
      </c>
      <c r="J21" s="143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1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9" t="s">
        <v>37</v>
      </c>
      <c r="E23" s="39"/>
      <c r="F23" s="39"/>
      <c r="G23" s="39"/>
      <c r="H23" s="39"/>
      <c r="I23" s="144" t="s">
        <v>25</v>
      </c>
      <c r="J23" s="143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3" t="str">
        <f>IF('Rekapitulace stavby'!E20="","",'Rekapitulace stavby'!E20)</f>
        <v xml:space="preserve"> </v>
      </c>
      <c r="F24" s="39"/>
      <c r="G24" s="39"/>
      <c r="H24" s="39"/>
      <c r="I24" s="144" t="s">
        <v>28</v>
      </c>
      <c r="J24" s="143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1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9" t="s">
        <v>39</v>
      </c>
      <c r="E26" s="39"/>
      <c r="F26" s="39"/>
      <c r="G26" s="39"/>
      <c r="H26" s="39"/>
      <c r="I26" s="141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1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2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40</v>
      </c>
      <c r="E30" s="39"/>
      <c r="F30" s="39"/>
      <c r="G30" s="39"/>
      <c r="H30" s="39"/>
      <c r="I30" s="141"/>
      <c r="J30" s="154">
        <f>ROUND(J144,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2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42</v>
      </c>
      <c r="G32" s="39"/>
      <c r="H32" s="39"/>
      <c r="I32" s="156" t="s">
        <v>41</v>
      </c>
      <c r="J32" s="155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44</v>
      </c>
      <c r="E33" s="139" t="s">
        <v>45</v>
      </c>
      <c r="F33" s="158">
        <f>ROUND((SUM(BE144:BE476)),  2)</f>
        <v>0</v>
      </c>
      <c r="G33" s="39"/>
      <c r="H33" s="39"/>
      <c r="I33" s="159">
        <v>0.20999999999999999</v>
      </c>
      <c r="J33" s="158">
        <f>ROUND(((SUM(BE144:BE476))*I33),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9" t="s">
        <v>46</v>
      </c>
      <c r="F34" s="158">
        <f>ROUND((SUM(BF144:BF476)),  2)</f>
        <v>0</v>
      </c>
      <c r="G34" s="39"/>
      <c r="H34" s="39"/>
      <c r="I34" s="159">
        <v>0.14999999999999999</v>
      </c>
      <c r="J34" s="158">
        <f>ROUND(((SUM(BF144:BF476))*I34),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9" t="s">
        <v>47</v>
      </c>
      <c r="F35" s="158">
        <f>ROUND((SUM(BG144:BG476)),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9" t="s">
        <v>48</v>
      </c>
      <c r="F36" s="158">
        <f>ROUND((SUM(BH144:BH476)),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9" t="s">
        <v>49</v>
      </c>
      <c r="F37" s="158">
        <f>ROUND((SUM(BI144:BI476)),  2)</f>
        <v>0</v>
      </c>
      <c r="G37" s="39"/>
      <c r="H37" s="39"/>
      <c r="I37" s="159">
        <v>0</v>
      </c>
      <c r="J37" s="158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1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50</v>
      </c>
      <c r="E39" s="162"/>
      <c r="F39" s="162"/>
      <c r="G39" s="163" t="s">
        <v>51</v>
      </c>
      <c r="H39" s="164" t="s">
        <v>52</v>
      </c>
      <c r="I39" s="165"/>
      <c r="J39" s="166">
        <f>SUM(J30:J37)</f>
        <v>0</v>
      </c>
      <c r="K39" s="167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1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3"/>
      <c r="L41" s="21"/>
    </row>
    <row r="42" s="1" customFormat="1" ht="14.4" customHeight="1">
      <c r="B42" s="21"/>
      <c r="I42" s="133"/>
      <c r="L42" s="21"/>
    </row>
    <row r="43" s="1" customFormat="1" ht="14.4" customHeight="1">
      <c r="B43" s="21"/>
      <c r="I43" s="133"/>
      <c r="L43" s="21"/>
    </row>
    <row r="44" s="1" customFormat="1" ht="14.4" customHeight="1">
      <c r="B44" s="21"/>
      <c r="I44" s="133"/>
      <c r="L44" s="21"/>
    </row>
    <row r="45" s="1" customFormat="1" ht="14.4" customHeight="1">
      <c r="B45" s="21"/>
      <c r="I45" s="133"/>
      <c r="L45" s="21"/>
    </row>
    <row r="46" s="1" customFormat="1" ht="14.4" customHeight="1">
      <c r="B46" s="21"/>
      <c r="I46" s="133"/>
      <c r="L46" s="21"/>
    </row>
    <row r="47" s="1" customFormat="1" ht="14.4" customHeight="1">
      <c r="B47" s="21"/>
      <c r="I47" s="133"/>
      <c r="L47" s="21"/>
    </row>
    <row r="48" s="1" customFormat="1" ht="14.4" customHeight="1">
      <c r="B48" s="21"/>
      <c r="I48" s="133"/>
      <c r="L48" s="21"/>
    </row>
    <row r="49" s="1" customFormat="1" ht="14.4" customHeight="1">
      <c r="B49" s="21"/>
      <c r="I49" s="133"/>
      <c r="L49" s="21"/>
    </row>
    <row r="50" s="2" customFormat="1" ht="14.4" customHeight="1">
      <c r="B50" s="64"/>
      <c r="D50" s="168" t="s">
        <v>53</v>
      </c>
      <c r="E50" s="169"/>
      <c r="F50" s="169"/>
      <c r="G50" s="168" t="s">
        <v>54</v>
      </c>
      <c r="H50" s="169"/>
      <c r="I50" s="170"/>
      <c r="J50" s="169"/>
      <c r="K50" s="169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1" t="s">
        <v>55</v>
      </c>
      <c r="E61" s="172"/>
      <c r="F61" s="173" t="s">
        <v>56</v>
      </c>
      <c r="G61" s="171" t="s">
        <v>55</v>
      </c>
      <c r="H61" s="172"/>
      <c r="I61" s="174"/>
      <c r="J61" s="175" t="s">
        <v>56</v>
      </c>
      <c r="K61" s="17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8" t="s">
        <v>57</v>
      </c>
      <c r="E65" s="176"/>
      <c r="F65" s="176"/>
      <c r="G65" s="168" t="s">
        <v>58</v>
      </c>
      <c r="H65" s="176"/>
      <c r="I65" s="177"/>
      <c r="J65" s="176"/>
      <c r="K65" s="17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1" t="s">
        <v>55</v>
      </c>
      <c r="E76" s="172"/>
      <c r="F76" s="173" t="s">
        <v>56</v>
      </c>
      <c r="G76" s="171" t="s">
        <v>55</v>
      </c>
      <c r="H76" s="172"/>
      <c r="I76" s="174"/>
      <c r="J76" s="175" t="s">
        <v>56</v>
      </c>
      <c r="K76" s="17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1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 pokojů II.ETAPA 21 pokojů - PD 216</v>
      </c>
      <c r="F85" s="33"/>
      <c r="G85" s="33"/>
      <c r="H85" s="33"/>
      <c r="I85" s="1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1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Stavební úpravy pokoje 216</v>
      </c>
      <c r="F87" s="41"/>
      <c r="G87" s="41"/>
      <c r="H87" s="41"/>
      <c r="I87" s="1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Sedlčany</v>
      </c>
      <c r="G89" s="41"/>
      <c r="H89" s="41"/>
      <c r="I89" s="144" t="s">
        <v>22</v>
      </c>
      <c r="J89" s="80" t="str">
        <f>IF(J12="","",J12)</f>
        <v>9. 7. 2020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Domov Sedlčany - poskytovatel soc. služeb</v>
      </c>
      <c r="G91" s="41"/>
      <c r="H91" s="41"/>
      <c r="I91" s="144" t="s">
        <v>32</v>
      </c>
      <c r="J91" s="37" t="str">
        <f>E21</f>
        <v>Ing. Michal Strnad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4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94</v>
      </c>
      <c r="D94" s="186"/>
      <c r="E94" s="186"/>
      <c r="F94" s="186"/>
      <c r="G94" s="186"/>
      <c r="H94" s="186"/>
      <c r="I94" s="187"/>
      <c r="J94" s="188" t="s">
        <v>95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96</v>
      </c>
      <c r="D96" s="41"/>
      <c r="E96" s="41"/>
      <c r="F96" s="41"/>
      <c r="G96" s="41"/>
      <c r="H96" s="41"/>
      <c r="I96" s="141"/>
      <c r="J96" s="111">
        <f>J144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90"/>
      <c r="C97" s="191"/>
      <c r="D97" s="192" t="s">
        <v>98</v>
      </c>
      <c r="E97" s="193"/>
      <c r="F97" s="193"/>
      <c r="G97" s="193"/>
      <c r="H97" s="193"/>
      <c r="I97" s="194"/>
      <c r="J97" s="195">
        <f>J145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99</v>
      </c>
      <c r="E98" s="200"/>
      <c r="F98" s="200"/>
      <c r="G98" s="200"/>
      <c r="H98" s="200"/>
      <c r="I98" s="201"/>
      <c r="J98" s="202">
        <f>J146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100</v>
      </c>
      <c r="E99" s="200"/>
      <c r="F99" s="200"/>
      <c r="G99" s="200"/>
      <c r="H99" s="200"/>
      <c r="I99" s="201"/>
      <c r="J99" s="202">
        <f>J177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101</v>
      </c>
      <c r="E100" s="200"/>
      <c r="F100" s="200"/>
      <c r="G100" s="200"/>
      <c r="H100" s="200"/>
      <c r="I100" s="201"/>
      <c r="J100" s="202">
        <f>J252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102</v>
      </c>
      <c r="E101" s="200"/>
      <c r="F101" s="200"/>
      <c r="G101" s="200"/>
      <c r="H101" s="200"/>
      <c r="I101" s="201"/>
      <c r="J101" s="202">
        <f>J268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103</v>
      </c>
      <c r="E102" s="200"/>
      <c r="F102" s="200"/>
      <c r="G102" s="200"/>
      <c r="H102" s="200"/>
      <c r="I102" s="201"/>
      <c r="J102" s="202">
        <f>J274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0"/>
      <c r="C103" s="191"/>
      <c r="D103" s="192" t="s">
        <v>104</v>
      </c>
      <c r="E103" s="193"/>
      <c r="F103" s="193"/>
      <c r="G103" s="193"/>
      <c r="H103" s="193"/>
      <c r="I103" s="194"/>
      <c r="J103" s="195">
        <f>J276</f>
        <v>0</v>
      </c>
      <c r="K103" s="191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7"/>
      <c r="C104" s="198"/>
      <c r="D104" s="199" t="s">
        <v>105</v>
      </c>
      <c r="E104" s="200"/>
      <c r="F104" s="200"/>
      <c r="G104" s="200"/>
      <c r="H104" s="200"/>
      <c r="I104" s="201"/>
      <c r="J104" s="202">
        <f>J277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106</v>
      </c>
      <c r="E105" s="200"/>
      <c r="F105" s="200"/>
      <c r="G105" s="200"/>
      <c r="H105" s="200"/>
      <c r="I105" s="201"/>
      <c r="J105" s="202">
        <f>J285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107</v>
      </c>
      <c r="E106" s="200"/>
      <c r="F106" s="200"/>
      <c r="G106" s="200"/>
      <c r="H106" s="200"/>
      <c r="I106" s="201"/>
      <c r="J106" s="202">
        <f>J296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108</v>
      </c>
      <c r="E107" s="200"/>
      <c r="F107" s="200"/>
      <c r="G107" s="200"/>
      <c r="H107" s="200"/>
      <c r="I107" s="201"/>
      <c r="J107" s="202">
        <f>J304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98"/>
      <c r="D108" s="199" t="s">
        <v>109</v>
      </c>
      <c r="E108" s="200"/>
      <c r="F108" s="200"/>
      <c r="G108" s="200"/>
      <c r="H108" s="200"/>
      <c r="I108" s="201"/>
      <c r="J108" s="202">
        <f>J314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110</v>
      </c>
      <c r="E109" s="200"/>
      <c r="F109" s="200"/>
      <c r="G109" s="200"/>
      <c r="H109" s="200"/>
      <c r="I109" s="201"/>
      <c r="J109" s="202">
        <f>J332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98"/>
      <c r="D110" s="199" t="s">
        <v>111</v>
      </c>
      <c r="E110" s="200"/>
      <c r="F110" s="200"/>
      <c r="G110" s="200"/>
      <c r="H110" s="200"/>
      <c r="I110" s="201"/>
      <c r="J110" s="202">
        <f>J334</f>
        <v>0</v>
      </c>
      <c r="K110" s="198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98"/>
      <c r="D111" s="199" t="s">
        <v>112</v>
      </c>
      <c r="E111" s="200"/>
      <c r="F111" s="200"/>
      <c r="G111" s="200"/>
      <c r="H111" s="200"/>
      <c r="I111" s="201"/>
      <c r="J111" s="202">
        <f>J343</f>
        <v>0</v>
      </c>
      <c r="K111" s="198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98"/>
      <c r="D112" s="199" t="s">
        <v>113</v>
      </c>
      <c r="E112" s="200"/>
      <c r="F112" s="200"/>
      <c r="G112" s="200"/>
      <c r="H112" s="200"/>
      <c r="I112" s="201"/>
      <c r="J112" s="202">
        <f>J375</f>
        <v>0</v>
      </c>
      <c r="K112" s="198"/>
      <c r="L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98"/>
      <c r="D113" s="199" t="s">
        <v>114</v>
      </c>
      <c r="E113" s="200"/>
      <c r="F113" s="200"/>
      <c r="G113" s="200"/>
      <c r="H113" s="200"/>
      <c r="I113" s="201"/>
      <c r="J113" s="202">
        <f>J383</f>
        <v>0</v>
      </c>
      <c r="K113" s="198"/>
      <c r="L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7"/>
      <c r="C114" s="198"/>
      <c r="D114" s="199" t="s">
        <v>115</v>
      </c>
      <c r="E114" s="200"/>
      <c r="F114" s="200"/>
      <c r="G114" s="200"/>
      <c r="H114" s="200"/>
      <c r="I114" s="201"/>
      <c r="J114" s="202">
        <f>J386</f>
        <v>0</v>
      </c>
      <c r="K114" s="198"/>
      <c r="L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7"/>
      <c r="C115" s="198"/>
      <c r="D115" s="199" t="s">
        <v>116</v>
      </c>
      <c r="E115" s="200"/>
      <c r="F115" s="200"/>
      <c r="G115" s="200"/>
      <c r="H115" s="200"/>
      <c r="I115" s="201"/>
      <c r="J115" s="202">
        <f>J396</f>
        <v>0</v>
      </c>
      <c r="K115" s="198"/>
      <c r="L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7"/>
      <c r="C116" s="198"/>
      <c r="D116" s="199" t="s">
        <v>117</v>
      </c>
      <c r="E116" s="200"/>
      <c r="F116" s="200"/>
      <c r="G116" s="200"/>
      <c r="H116" s="200"/>
      <c r="I116" s="201"/>
      <c r="J116" s="202">
        <f>J414</f>
        <v>0</v>
      </c>
      <c r="K116" s="198"/>
      <c r="L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7"/>
      <c r="C117" s="198"/>
      <c r="D117" s="199" t="s">
        <v>118</v>
      </c>
      <c r="E117" s="200"/>
      <c r="F117" s="200"/>
      <c r="G117" s="200"/>
      <c r="H117" s="200"/>
      <c r="I117" s="201"/>
      <c r="J117" s="202">
        <f>J427</f>
        <v>0</v>
      </c>
      <c r="K117" s="198"/>
      <c r="L117" s="20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7"/>
      <c r="C118" s="198"/>
      <c r="D118" s="199" t="s">
        <v>119</v>
      </c>
      <c r="E118" s="200"/>
      <c r="F118" s="200"/>
      <c r="G118" s="200"/>
      <c r="H118" s="200"/>
      <c r="I118" s="201"/>
      <c r="J118" s="202">
        <f>J442</f>
        <v>0</v>
      </c>
      <c r="K118" s="198"/>
      <c r="L118" s="20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7"/>
      <c r="C119" s="198"/>
      <c r="D119" s="199" t="s">
        <v>120</v>
      </c>
      <c r="E119" s="200"/>
      <c r="F119" s="200"/>
      <c r="G119" s="200"/>
      <c r="H119" s="200"/>
      <c r="I119" s="201"/>
      <c r="J119" s="202">
        <f>J453</f>
        <v>0</v>
      </c>
      <c r="K119" s="198"/>
      <c r="L119" s="20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7"/>
      <c r="C120" s="198"/>
      <c r="D120" s="199" t="s">
        <v>121</v>
      </c>
      <c r="E120" s="200"/>
      <c r="F120" s="200"/>
      <c r="G120" s="200"/>
      <c r="H120" s="200"/>
      <c r="I120" s="201"/>
      <c r="J120" s="202">
        <f>J456</f>
        <v>0</v>
      </c>
      <c r="K120" s="198"/>
      <c r="L120" s="20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90"/>
      <c r="C121" s="191"/>
      <c r="D121" s="192" t="s">
        <v>122</v>
      </c>
      <c r="E121" s="193"/>
      <c r="F121" s="193"/>
      <c r="G121" s="193"/>
      <c r="H121" s="193"/>
      <c r="I121" s="194"/>
      <c r="J121" s="195">
        <f>J470</f>
        <v>0</v>
      </c>
      <c r="K121" s="191"/>
      <c r="L121" s="196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97"/>
      <c r="C122" s="198"/>
      <c r="D122" s="199" t="s">
        <v>123</v>
      </c>
      <c r="E122" s="200"/>
      <c r="F122" s="200"/>
      <c r="G122" s="200"/>
      <c r="H122" s="200"/>
      <c r="I122" s="201"/>
      <c r="J122" s="202">
        <f>J471</f>
        <v>0</v>
      </c>
      <c r="K122" s="198"/>
      <c r="L122" s="20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7"/>
      <c r="C123" s="198"/>
      <c r="D123" s="199" t="s">
        <v>124</v>
      </c>
      <c r="E123" s="200"/>
      <c r="F123" s="200"/>
      <c r="G123" s="200"/>
      <c r="H123" s="200"/>
      <c r="I123" s="201"/>
      <c r="J123" s="202">
        <f>J473</f>
        <v>0</v>
      </c>
      <c r="K123" s="198"/>
      <c r="L123" s="20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7"/>
      <c r="C124" s="198"/>
      <c r="D124" s="199" t="s">
        <v>125</v>
      </c>
      <c r="E124" s="200"/>
      <c r="F124" s="200"/>
      <c r="G124" s="200"/>
      <c r="H124" s="200"/>
      <c r="I124" s="201"/>
      <c r="J124" s="202">
        <f>J475</f>
        <v>0</v>
      </c>
      <c r="K124" s="198"/>
      <c r="L124" s="20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2" customFormat="1" ht="21.84" customHeight="1">
      <c r="A125" s="39"/>
      <c r="B125" s="40"/>
      <c r="C125" s="41"/>
      <c r="D125" s="41"/>
      <c r="E125" s="41"/>
      <c r="F125" s="41"/>
      <c r="G125" s="41"/>
      <c r="H125" s="41"/>
      <c r="I125" s="1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67"/>
      <c r="C126" s="68"/>
      <c r="D126" s="68"/>
      <c r="E126" s="68"/>
      <c r="F126" s="68"/>
      <c r="G126" s="68"/>
      <c r="H126" s="68"/>
      <c r="I126" s="180"/>
      <c r="J126" s="68"/>
      <c r="K126" s="68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30" s="2" customFormat="1" ht="6.96" customHeight="1">
      <c r="A130" s="39"/>
      <c r="B130" s="69"/>
      <c r="C130" s="70"/>
      <c r="D130" s="70"/>
      <c r="E130" s="70"/>
      <c r="F130" s="70"/>
      <c r="G130" s="70"/>
      <c r="H130" s="70"/>
      <c r="I130" s="183"/>
      <c r="J130" s="70"/>
      <c r="K130" s="70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4.96" customHeight="1">
      <c r="A131" s="39"/>
      <c r="B131" s="40"/>
      <c r="C131" s="24" t="s">
        <v>126</v>
      </c>
      <c r="D131" s="41"/>
      <c r="E131" s="41"/>
      <c r="F131" s="41"/>
      <c r="G131" s="41"/>
      <c r="H131" s="41"/>
      <c r="I131" s="1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1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16</v>
      </c>
      <c r="D133" s="41"/>
      <c r="E133" s="41"/>
      <c r="F133" s="41"/>
      <c r="G133" s="41"/>
      <c r="H133" s="41"/>
      <c r="I133" s="1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184" t="str">
        <f>E7</f>
        <v>Reko pokojů II.ETAPA 21 pokojů - PD 216</v>
      </c>
      <c r="F134" s="33"/>
      <c r="G134" s="33"/>
      <c r="H134" s="33"/>
      <c r="I134" s="1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91</v>
      </c>
      <c r="D135" s="41"/>
      <c r="E135" s="41"/>
      <c r="F135" s="41"/>
      <c r="G135" s="41"/>
      <c r="H135" s="41"/>
      <c r="I135" s="1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6.5" customHeight="1">
      <c r="A136" s="39"/>
      <c r="B136" s="40"/>
      <c r="C136" s="41"/>
      <c r="D136" s="41"/>
      <c r="E136" s="77" t="str">
        <f>E9</f>
        <v>01 - Stavební úpravy pokoje 216</v>
      </c>
      <c r="F136" s="41"/>
      <c r="G136" s="41"/>
      <c r="H136" s="41"/>
      <c r="I136" s="1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1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20</v>
      </c>
      <c r="D138" s="41"/>
      <c r="E138" s="41"/>
      <c r="F138" s="28" t="str">
        <f>F12</f>
        <v>Sedlčany</v>
      </c>
      <c r="G138" s="41"/>
      <c r="H138" s="41"/>
      <c r="I138" s="144" t="s">
        <v>22</v>
      </c>
      <c r="J138" s="80" t="str">
        <f>IF(J12="","",J12)</f>
        <v>9. 7. 2020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1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24</v>
      </c>
      <c r="D140" s="41"/>
      <c r="E140" s="41"/>
      <c r="F140" s="28" t="str">
        <f>E15</f>
        <v>Domov Sedlčany - poskytovatel soc. služeb</v>
      </c>
      <c r="G140" s="41"/>
      <c r="H140" s="41"/>
      <c r="I140" s="144" t="s">
        <v>32</v>
      </c>
      <c r="J140" s="37" t="str">
        <f>E21</f>
        <v>Ing. Michal Strnad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30</v>
      </c>
      <c r="D141" s="41"/>
      <c r="E141" s="41"/>
      <c r="F141" s="28" t="str">
        <f>IF(E18="","",E18)</f>
        <v>Vyplň údaj</v>
      </c>
      <c r="G141" s="41"/>
      <c r="H141" s="41"/>
      <c r="I141" s="144" t="s">
        <v>37</v>
      </c>
      <c r="J141" s="37" t="str">
        <f>E24</f>
        <v xml:space="preserve"> 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0.32" customHeight="1">
      <c r="A142" s="39"/>
      <c r="B142" s="40"/>
      <c r="C142" s="41"/>
      <c r="D142" s="41"/>
      <c r="E142" s="41"/>
      <c r="F142" s="41"/>
      <c r="G142" s="41"/>
      <c r="H142" s="41"/>
      <c r="I142" s="1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11" customFormat="1" ht="29.28" customHeight="1">
      <c r="A143" s="204"/>
      <c r="B143" s="205"/>
      <c r="C143" s="206" t="s">
        <v>127</v>
      </c>
      <c r="D143" s="207" t="s">
        <v>65</v>
      </c>
      <c r="E143" s="207" t="s">
        <v>61</v>
      </c>
      <c r="F143" s="207" t="s">
        <v>62</v>
      </c>
      <c r="G143" s="207" t="s">
        <v>128</v>
      </c>
      <c r="H143" s="207" t="s">
        <v>129</v>
      </c>
      <c r="I143" s="208" t="s">
        <v>130</v>
      </c>
      <c r="J143" s="209" t="s">
        <v>95</v>
      </c>
      <c r="K143" s="210" t="s">
        <v>131</v>
      </c>
      <c r="L143" s="211"/>
      <c r="M143" s="101" t="s">
        <v>1</v>
      </c>
      <c r="N143" s="102" t="s">
        <v>44</v>
      </c>
      <c r="O143" s="102" t="s">
        <v>132</v>
      </c>
      <c r="P143" s="102" t="s">
        <v>133</v>
      </c>
      <c r="Q143" s="102" t="s">
        <v>134</v>
      </c>
      <c r="R143" s="102" t="s">
        <v>135</v>
      </c>
      <c r="S143" s="102" t="s">
        <v>136</v>
      </c>
      <c r="T143" s="103" t="s">
        <v>137</v>
      </c>
      <c r="U143" s="204"/>
      <c r="V143" s="204"/>
      <c r="W143" s="204"/>
      <c r="X143" s="204"/>
      <c r="Y143" s="204"/>
      <c r="Z143" s="204"/>
      <c r="AA143" s="204"/>
      <c r="AB143" s="204"/>
      <c r="AC143" s="204"/>
      <c r="AD143" s="204"/>
      <c r="AE143" s="204"/>
    </row>
    <row r="144" s="2" customFormat="1" ht="22.8" customHeight="1">
      <c r="A144" s="39"/>
      <c r="B144" s="40"/>
      <c r="C144" s="108" t="s">
        <v>138</v>
      </c>
      <c r="D144" s="41"/>
      <c r="E144" s="41"/>
      <c r="F144" s="41"/>
      <c r="G144" s="41"/>
      <c r="H144" s="41"/>
      <c r="I144" s="141"/>
      <c r="J144" s="212">
        <f>BK144</f>
        <v>0</v>
      </c>
      <c r="K144" s="41"/>
      <c r="L144" s="45"/>
      <c r="M144" s="104"/>
      <c r="N144" s="213"/>
      <c r="O144" s="105"/>
      <c r="P144" s="214">
        <f>P145+P276+P470</f>
        <v>0</v>
      </c>
      <c r="Q144" s="105"/>
      <c r="R144" s="214">
        <f>R145+R276+R470</f>
        <v>9.7748979999999985</v>
      </c>
      <c r="S144" s="105"/>
      <c r="T144" s="215">
        <f>T145+T276+T470</f>
        <v>7.5258968900000003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79</v>
      </c>
      <c r="AU144" s="18" t="s">
        <v>97</v>
      </c>
      <c r="BK144" s="216">
        <f>BK145+BK276+BK470</f>
        <v>0</v>
      </c>
    </row>
    <row r="145" s="12" customFormat="1" ht="25.92" customHeight="1">
      <c r="A145" s="12"/>
      <c r="B145" s="217"/>
      <c r="C145" s="218"/>
      <c r="D145" s="219" t="s">
        <v>79</v>
      </c>
      <c r="E145" s="220" t="s">
        <v>139</v>
      </c>
      <c r="F145" s="220" t="s">
        <v>140</v>
      </c>
      <c r="G145" s="218"/>
      <c r="H145" s="218"/>
      <c r="I145" s="221"/>
      <c r="J145" s="222">
        <f>BK145</f>
        <v>0</v>
      </c>
      <c r="K145" s="218"/>
      <c r="L145" s="223"/>
      <c r="M145" s="224"/>
      <c r="N145" s="225"/>
      <c r="O145" s="225"/>
      <c r="P145" s="226">
        <f>P146+P177+P252+P268+P274</f>
        <v>0</v>
      </c>
      <c r="Q145" s="225"/>
      <c r="R145" s="226">
        <f>R146+R177+R252+R268+R274</f>
        <v>8.4806767999999995</v>
      </c>
      <c r="S145" s="225"/>
      <c r="T145" s="227">
        <f>T146+T177+T252+T268+T274</f>
        <v>6.5856150000000007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8" t="s">
        <v>88</v>
      </c>
      <c r="AT145" s="229" t="s">
        <v>79</v>
      </c>
      <c r="AU145" s="229" t="s">
        <v>80</v>
      </c>
      <c r="AY145" s="228" t="s">
        <v>141</v>
      </c>
      <c r="BK145" s="230">
        <f>BK146+BK177+BK252+BK268+BK274</f>
        <v>0</v>
      </c>
    </row>
    <row r="146" s="12" customFormat="1" ht="22.8" customHeight="1">
      <c r="A146" s="12"/>
      <c r="B146" s="217"/>
      <c r="C146" s="218"/>
      <c r="D146" s="219" t="s">
        <v>79</v>
      </c>
      <c r="E146" s="231" t="s">
        <v>142</v>
      </c>
      <c r="F146" s="231" t="s">
        <v>143</v>
      </c>
      <c r="G146" s="218"/>
      <c r="H146" s="218"/>
      <c r="I146" s="221"/>
      <c r="J146" s="232">
        <f>BK146</f>
        <v>0</v>
      </c>
      <c r="K146" s="218"/>
      <c r="L146" s="223"/>
      <c r="M146" s="224"/>
      <c r="N146" s="225"/>
      <c r="O146" s="225"/>
      <c r="P146" s="226">
        <f>SUM(P147:P176)</f>
        <v>0</v>
      </c>
      <c r="Q146" s="225"/>
      <c r="R146" s="226">
        <f>SUM(R147:R176)</f>
        <v>3.8897040799999996</v>
      </c>
      <c r="S146" s="225"/>
      <c r="T146" s="227">
        <f>SUM(T147:T176)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8" t="s">
        <v>88</v>
      </c>
      <c r="AT146" s="229" t="s">
        <v>79</v>
      </c>
      <c r="AU146" s="229" t="s">
        <v>88</v>
      </c>
      <c r="AY146" s="228" t="s">
        <v>141</v>
      </c>
      <c r="BK146" s="230">
        <f>SUM(BK147:BK176)</f>
        <v>0</v>
      </c>
    </row>
    <row r="147" s="2" customFormat="1" ht="21.75" customHeight="1">
      <c r="A147" s="39"/>
      <c r="B147" s="40"/>
      <c r="C147" s="233" t="s">
        <v>88</v>
      </c>
      <c r="D147" s="233" t="s">
        <v>144</v>
      </c>
      <c r="E147" s="234" t="s">
        <v>145</v>
      </c>
      <c r="F147" s="235" t="s">
        <v>146</v>
      </c>
      <c r="G147" s="236" t="s">
        <v>147</v>
      </c>
      <c r="H147" s="237">
        <v>0.371</v>
      </c>
      <c r="I147" s="238"/>
      <c r="J147" s="239">
        <f>ROUND(I147*H147,2)</f>
        <v>0</v>
      </c>
      <c r="K147" s="240"/>
      <c r="L147" s="45"/>
      <c r="M147" s="241" t="s">
        <v>1</v>
      </c>
      <c r="N147" s="242" t="s">
        <v>46</v>
      </c>
      <c r="O147" s="92"/>
      <c r="P147" s="243">
        <f>O147*H147</f>
        <v>0</v>
      </c>
      <c r="Q147" s="243">
        <v>1.78636</v>
      </c>
      <c r="R147" s="243">
        <f>Q147*H147</f>
        <v>0.66273956000000001</v>
      </c>
      <c r="S147" s="243">
        <v>0</v>
      </c>
      <c r="T147" s="24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5" t="s">
        <v>148</v>
      </c>
      <c r="AT147" s="245" t="s">
        <v>144</v>
      </c>
      <c r="AU147" s="245" t="s">
        <v>149</v>
      </c>
      <c r="AY147" s="18" t="s">
        <v>141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8" t="s">
        <v>149</v>
      </c>
      <c r="BK147" s="246">
        <f>ROUND(I147*H147,2)</f>
        <v>0</v>
      </c>
      <c r="BL147" s="18" t="s">
        <v>148</v>
      </c>
      <c r="BM147" s="245" t="s">
        <v>150</v>
      </c>
    </row>
    <row r="148" s="13" customFormat="1">
      <c r="A148" s="13"/>
      <c r="B148" s="247"/>
      <c r="C148" s="248"/>
      <c r="D148" s="249" t="s">
        <v>151</v>
      </c>
      <c r="E148" s="250" t="s">
        <v>1</v>
      </c>
      <c r="F148" s="251" t="s">
        <v>152</v>
      </c>
      <c r="G148" s="248"/>
      <c r="H148" s="250" t="s">
        <v>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151</v>
      </c>
      <c r="AU148" s="257" t="s">
        <v>149</v>
      </c>
      <c r="AV148" s="13" t="s">
        <v>88</v>
      </c>
      <c r="AW148" s="13" t="s">
        <v>36</v>
      </c>
      <c r="AX148" s="13" t="s">
        <v>80</v>
      </c>
      <c r="AY148" s="257" t="s">
        <v>141</v>
      </c>
    </row>
    <row r="149" s="14" customFormat="1">
      <c r="A149" s="14"/>
      <c r="B149" s="258"/>
      <c r="C149" s="259"/>
      <c r="D149" s="249" t="s">
        <v>151</v>
      </c>
      <c r="E149" s="260" t="s">
        <v>1</v>
      </c>
      <c r="F149" s="261" t="s">
        <v>153</v>
      </c>
      <c r="G149" s="259"/>
      <c r="H149" s="262">
        <v>0.371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8" t="s">
        <v>151</v>
      </c>
      <c r="AU149" s="268" t="s">
        <v>149</v>
      </c>
      <c r="AV149" s="14" t="s">
        <v>149</v>
      </c>
      <c r="AW149" s="14" t="s">
        <v>36</v>
      </c>
      <c r="AX149" s="14" t="s">
        <v>88</v>
      </c>
      <c r="AY149" s="268" t="s">
        <v>141</v>
      </c>
    </row>
    <row r="150" s="2" customFormat="1" ht="21.75" customHeight="1">
      <c r="A150" s="39"/>
      <c r="B150" s="40"/>
      <c r="C150" s="233" t="s">
        <v>149</v>
      </c>
      <c r="D150" s="233" t="s">
        <v>144</v>
      </c>
      <c r="E150" s="234" t="s">
        <v>154</v>
      </c>
      <c r="F150" s="235" t="s">
        <v>155</v>
      </c>
      <c r="G150" s="236" t="s">
        <v>156</v>
      </c>
      <c r="H150" s="237">
        <v>2</v>
      </c>
      <c r="I150" s="238"/>
      <c r="J150" s="239">
        <f>ROUND(I150*H150,2)</f>
        <v>0</v>
      </c>
      <c r="K150" s="240"/>
      <c r="L150" s="45"/>
      <c r="M150" s="241" t="s">
        <v>1</v>
      </c>
      <c r="N150" s="242" t="s">
        <v>46</v>
      </c>
      <c r="O150" s="92"/>
      <c r="P150" s="243">
        <f>O150*H150</f>
        <v>0</v>
      </c>
      <c r="Q150" s="243">
        <v>0.02019</v>
      </c>
      <c r="R150" s="243">
        <f>Q150*H150</f>
        <v>0.040379999999999999</v>
      </c>
      <c r="S150" s="243">
        <v>0</v>
      </c>
      <c r="T150" s="24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5" t="s">
        <v>148</v>
      </c>
      <c r="AT150" s="245" t="s">
        <v>144</v>
      </c>
      <c r="AU150" s="245" t="s">
        <v>149</v>
      </c>
      <c r="AY150" s="18" t="s">
        <v>141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8" t="s">
        <v>149</v>
      </c>
      <c r="BK150" s="246">
        <f>ROUND(I150*H150,2)</f>
        <v>0</v>
      </c>
      <c r="BL150" s="18" t="s">
        <v>148</v>
      </c>
      <c r="BM150" s="245" t="s">
        <v>157</v>
      </c>
    </row>
    <row r="151" s="2" customFormat="1" ht="21.75" customHeight="1">
      <c r="A151" s="39"/>
      <c r="B151" s="40"/>
      <c r="C151" s="233" t="s">
        <v>142</v>
      </c>
      <c r="D151" s="233" t="s">
        <v>144</v>
      </c>
      <c r="E151" s="234" t="s">
        <v>158</v>
      </c>
      <c r="F151" s="235" t="s">
        <v>159</v>
      </c>
      <c r="G151" s="236" t="s">
        <v>156</v>
      </c>
      <c r="H151" s="237">
        <v>1</v>
      </c>
      <c r="I151" s="238"/>
      <c r="J151" s="239">
        <f>ROUND(I151*H151,2)</f>
        <v>0</v>
      </c>
      <c r="K151" s="240"/>
      <c r="L151" s="45"/>
      <c r="M151" s="241" t="s">
        <v>1</v>
      </c>
      <c r="N151" s="242" t="s">
        <v>46</v>
      </c>
      <c r="O151" s="92"/>
      <c r="P151" s="243">
        <f>O151*H151</f>
        <v>0</v>
      </c>
      <c r="Q151" s="243">
        <v>0.042860000000000002</v>
      </c>
      <c r="R151" s="243">
        <f>Q151*H151</f>
        <v>0.042860000000000002</v>
      </c>
      <c r="S151" s="243">
        <v>0</v>
      </c>
      <c r="T151" s="24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5" t="s">
        <v>148</v>
      </c>
      <c r="AT151" s="245" t="s">
        <v>144</v>
      </c>
      <c r="AU151" s="245" t="s">
        <v>149</v>
      </c>
      <c r="AY151" s="18" t="s">
        <v>141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8" t="s">
        <v>149</v>
      </c>
      <c r="BK151" s="246">
        <f>ROUND(I151*H151,2)</f>
        <v>0</v>
      </c>
      <c r="BL151" s="18" t="s">
        <v>148</v>
      </c>
      <c r="BM151" s="245" t="s">
        <v>160</v>
      </c>
    </row>
    <row r="152" s="2" customFormat="1" ht="21.75" customHeight="1">
      <c r="A152" s="39"/>
      <c r="B152" s="40"/>
      <c r="C152" s="233" t="s">
        <v>148</v>
      </c>
      <c r="D152" s="233" t="s">
        <v>144</v>
      </c>
      <c r="E152" s="234" t="s">
        <v>161</v>
      </c>
      <c r="F152" s="235" t="s">
        <v>162</v>
      </c>
      <c r="G152" s="236" t="s">
        <v>156</v>
      </c>
      <c r="H152" s="237">
        <v>1</v>
      </c>
      <c r="I152" s="238"/>
      <c r="J152" s="239">
        <f>ROUND(I152*H152,2)</f>
        <v>0</v>
      </c>
      <c r="K152" s="240"/>
      <c r="L152" s="45"/>
      <c r="M152" s="241" t="s">
        <v>1</v>
      </c>
      <c r="N152" s="242" t="s">
        <v>46</v>
      </c>
      <c r="O152" s="92"/>
      <c r="P152" s="243">
        <f>O152*H152</f>
        <v>0</v>
      </c>
      <c r="Q152" s="243">
        <v>0.02444</v>
      </c>
      <c r="R152" s="243">
        <f>Q152*H152</f>
        <v>0.02444</v>
      </c>
      <c r="S152" s="243">
        <v>0</v>
      </c>
      <c r="T152" s="24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5" t="s">
        <v>148</v>
      </c>
      <c r="AT152" s="245" t="s">
        <v>144</v>
      </c>
      <c r="AU152" s="245" t="s">
        <v>149</v>
      </c>
      <c r="AY152" s="18" t="s">
        <v>141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8" t="s">
        <v>149</v>
      </c>
      <c r="BK152" s="246">
        <f>ROUND(I152*H152,2)</f>
        <v>0</v>
      </c>
      <c r="BL152" s="18" t="s">
        <v>148</v>
      </c>
      <c r="BM152" s="245" t="s">
        <v>163</v>
      </c>
    </row>
    <row r="153" s="2" customFormat="1" ht="16.5" customHeight="1">
      <c r="A153" s="39"/>
      <c r="B153" s="40"/>
      <c r="C153" s="233" t="s">
        <v>164</v>
      </c>
      <c r="D153" s="233" t="s">
        <v>144</v>
      </c>
      <c r="E153" s="234" t="s">
        <v>165</v>
      </c>
      <c r="F153" s="235" t="s">
        <v>166</v>
      </c>
      <c r="G153" s="236" t="s">
        <v>167</v>
      </c>
      <c r="H153" s="237">
        <v>5.3499999999999996</v>
      </c>
      <c r="I153" s="238"/>
      <c r="J153" s="239">
        <f>ROUND(I153*H153,2)</f>
        <v>0</v>
      </c>
      <c r="K153" s="240"/>
      <c r="L153" s="45"/>
      <c r="M153" s="241" t="s">
        <v>1</v>
      </c>
      <c r="N153" s="242" t="s">
        <v>46</v>
      </c>
      <c r="O153" s="92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5" t="s">
        <v>148</v>
      </c>
      <c r="AT153" s="245" t="s">
        <v>144</v>
      </c>
      <c r="AU153" s="245" t="s">
        <v>149</v>
      </c>
      <c r="AY153" s="18" t="s">
        <v>141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8" t="s">
        <v>149</v>
      </c>
      <c r="BK153" s="246">
        <f>ROUND(I153*H153,2)</f>
        <v>0</v>
      </c>
      <c r="BL153" s="18" t="s">
        <v>148</v>
      </c>
      <c r="BM153" s="245" t="s">
        <v>168</v>
      </c>
    </row>
    <row r="154" s="13" customFormat="1">
      <c r="A154" s="13"/>
      <c r="B154" s="247"/>
      <c r="C154" s="248"/>
      <c r="D154" s="249" t="s">
        <v>151</v>
      </c>
      <c r="E154" s="250" t="s">
        <v>1</v>
      </c>
      <c r="F154" s="251" t="s">
        <v>169</v>
      </c>
      <c r="G154" s="248"/>
      <c r="H154" s="250" t="s">
        <v>1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151</v>
      </c>
      <c r="AU154" s="257" t="s">
        <v>149</v>
      </c>
      <c r="AV154" s="13" t="s">
        <v>88</v>
      </c>
      <c r="AW154" s="13" t="s">
        <v>36</v>
      </c>
      <c r="AX154" s="13" t="s">
        <v>80</v>
      </c>
      <c r="AY154" s="257" t="s">
        <v>141</v>
      </c>
    </row>
    <row r="155" s="14" customFormat="1">
      <c r="A155" s="14"/>
      <c r="B155" s="258"/>
      <c r="C155" s="259"/>
      <c r="D155" s="249" t="s">
        <v>151</v>
      </c>
      <c r="E155" s="260" t="s">
        <v>1</v>
      </c>
      <c r="F155" s="261" t="s">
        <v>170</v>
      </c>
      <c r="G155" s="259"/>
      <c r="H155" s="262">
        <v>5.3499999999999996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8" t="s">
        <v>151</v>
      </c>
      <c r="AU155" s="268" t="s">
        <v>149</v>
      </c>
      <c r="AV155" s="14" t="s">
        <v>149</v>
      </c>
      <c r="AW155" s="14" t="s">
        <v>36</v>
      </c>
      <c r="AX155" s="14" t="s">
        <v>88</v>
      </c>
      <c r="AY155" s="268" t="s">
        <v>141</v>
      </c>
    </row>
    <row r="156" s="2" customFormat="1" ht="21.75" customHeight="1">
      <c r="A156" s="39"/>
      <c r="B156" s="40"/>
      <c r="C156" s="233" t="s">
        <v>171</v>
      </c>
      <c r="D156" s="233" t="s">
        <v>144</v>
      </c>
      <c r="E156" s="234" t="s">
        <v>172</v>
      </c>
      <c r="F156" s="235" t="s">
        <v>173</v>
      </c>
      <c r="G156" s="236" t="s">
        <v>174</v>
      </c>
      <c r="H156" s="237">
        <v>8.8010000000000002</v>
      </c>
      <c r="I156" s="238"/>
      <c r="J156" s="239">
        <f>ROUND(I156*H156,2)</f>
        <v>0</v>
      </c>
      <c r="K156" s="240"/>
      <c r="L156" s="45"/>
      <c r="M156" s="241" t="s">
        <v>1</v>
      </c>
      <c r="N156" s="242" t="s">
        <v>46</v>
      </c>
      <c r="O156" s="92"/>
      <c r="P156" s="243">
        <f>O156*H156</f>
        <v>0</v>
      </c>
      <c r="Q156" s="243">
        <v>0.069819999999999993</v>
      </c>
      <c r="R156" s="243">
        <f>Q156*H156</f>
        <v>0.61448581999999996</v>
      </c>
      <c r="S156" s="243">
        <v>0</v>
      </c>
      <c r="T156" s="24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5" t="s">
        <v>148</v>
      </c>
      <c r="AT156" s="245" t="s">
        <v>144</v>
      </c>
      <c r="AU156" s="245" t="s">
        <v>149</v>
      </c>
      <c r="AY156" s="18" t="s">
        <v>141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8" t="s">
        <v>149</v>
      </c>
      <c r="BK156" s="246">
        <f>ROUND(I156*H156,2)</f>
        <v>0</v>
      </c>
      <c r="BL156" s="18" t="s">
        <v>148</v>
      </c>
      <c r="BM156" s="245" t="s">
        <v>175</v>
      </c>
    </row>
    <row r="157" s="13" customFormat="1">
      <c r="A157" s="13"/>
      <c r="B157" s="247"/>
      <c r="C157" s="248"/>
      <c r="D157" s="249" t="s">
        <v>151</v>
      </c>
      <c r="E157" s="250" t="s">
        <v>1</v>
      </c>
      <c r="F157" s="251" t="s">
        <v>176</v>
      </c>
      <c r="G157" s="248"/>
      <c r="H157" s="250" t="s">
        <v>1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151</v>
      </c>
      <c r="AU157" s="257" t="s">
        <v>149</v>
      </c>
      <c r="AV157" s="13" t="s">
        <v>88</v>
      </c>
      <c r="AW157" s="13" t="s">
        <v>36</v>
      </c>
      <c r="AX157" s="13" t="s">
        <v>80</v>
      </c>
      <c r="AY157" s="257" t="s">
        <v>141</v>
      </c>
    </row>
    <row r="158" s="14" customFormat="1">
      <c r="A158" s="14"/>
      <c r="B158" s="258"/>
      <c r="C158" s="259"/>
      <c r="D158" s="249" t="s">
        <v>151</v>
      </c>
      <c r="E158" s="260" t="s">
        <v>1</v>
      </c>
      <c r="F158" s="261" t="s">
        <v>177</v>
      </c>
      <c r="G158" s="259"/>
      <c r="H158" s="262">
        <v>4.3609999999999998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8" t="s">
        <v>151</v>
      </c>
      <c r="AU158" s="268" t="s">
        <v>149</v>
      </c>
      <c r="AV158" s="14" t="s">
        <v>149</v>
      </c>
      <c r="AW158" s="14" t="s">
        <v>36</v>
      </c>
      <c r="AX158" s="14" t="s">
        <v>80</v>
      </c>
      <c r="AY158" s="268" t="s">
        <v>141</v>
      </c>
    </row>
    <row r="159" s="14" customFormat="1">
      <c r="A159" s="14"/>
      <c r="B159" s="258"/>
      <c r="C159" s="259"/>
      <c r="D159" s="249" t="s">
        <v>151</v>
      </c>
      <c r="E159" s="260" t="s">
        <v>1</v>
      </c>
      <c r="F159" s="261" t="s">
        <v>178</v>
      </c>
      <c r="G159" s="259"/>
      <c r="H159" s="262">
        <v>1.1220000000000001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8" t="s">
        <v>151</v>
      </c>
      <c r="AU159" s="268" t="s">
        <v>149</v>
      </c>
      <c r="AV159" s="14" t="s">
        <v>149</v>
      </c>
      <c r="AW159" s="14" t="s">
        <v>36</v>
      </c>
      <c r="AX159" s="14" t="s">
        <v>80</v>
      </c>
      <c r="AY159" s="268" t="s">
        <v>141</v>
      </c>
    </row>
    <row r="160" s="13" customFormat="1">
      <c r="A160" s="13"/>
      <c r="B160" s="247"/>
      <c r="C160" s="248"/>
      <c r="D160" s="249" t="s">
        <v>151</v>
      </c>
      <c r="E160" s="250" t="s">
        <v>1</v>
      </c>
      <c r="F160" s="251" t="s">
        <v>179</v>
      </c>
      <c r="G160" s="248"/>
      <c r="H160" s="250" t="s">
        <v>1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151</v>
      </c>
      <c r="AU160" s="257" t="s">
        <v>149</v>
      </c>
      <c r="AV160" s="13" t="s">
        <v>88</v>
      </c>
      <c r="AW160" s="13" t="s">
        <v>36</v>
      </c>
      <c r="AX160" s="13" t="s">
        <v>80</v>
      </c>
      <c r="AY160" s="257" t="s">
        <v>141</v>
      </c>
    </row>
    <row r="161" s="14" customFormat="1">
      <c r="A161" s="14"/>
      <c r="B161" s="258"/>
      <c r="C161" s="259"/>
      <c r="D161" s="249" t="s">
        <v>151</v>
      </c>
      <c r="E161" s="260" t="s">
        <v>1</v>
      </c>
      <c r="F161" s="261" t="s">
        <v>180</v>
      </c>
      <c r="G161" s="259"/>
      <c r="H161" s="262">
        <v>3.3180000000000001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8" t="s">
        <v>151</v>
      </c>
      <c r="AU161" s="268" t="s">
        <v>149</v>
      </c>
      <c r="AV161" s="14" t="s">
        <v>149</v>
      </c>
      <c r="AW161" s="14" t="s">
        <v>36</v>
      </c>
      <c r="AX161" s="14" t="s">
        <v>80</v>
      </c>
      <c r="AY161" s="268" t="s">
        <v>141</v>
      </c>
    </row>
    <row r="162" s="15" customFormat="1">
      <c r="A162" s="15"/>
      <c r="B162" s="269"/>
      <c r="C162" s="270"/>
      <c r="D162" s="249" t="s">
        <v>151</v>
      </c>
      <c r="E162" s="271" t="s">
        <v>1</v>
      </c>
      <c r="F162" s="272" t="s">
        <v>181</v>
      </c>
      <c r="G162" s="270"/>
      <c r="H162" s="273">
        <v>8.8010000000000002</v>
      </c>
      <c r="I162" s="274"/>
      <c r="J162" s="270"/>
      <c r="K162" s="270"/>
      <c r="L162" s="275"/>
      <c r="M162" s="276"/>
      <c r="N162" s="277"/>
      <c r="O162" s="277"/>
      <c r="P162" s="277"/>
      <c r="Q162" s="277"/>
      <c r="R162" s="277"/>
      <c r="S162" s="277"/>
      <c r="T162" s="27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9" t="s">
        <v>151</v>
      </c>
      <c r="AU162" s="279" t="s">
        <v>149</v>
      </c>
      <c r="AV162" s="15" t="s">
        <v>148</v>
      </c>
      <c r="AW162" s="15" t="s">
        <v>36</v>
      </c>
      <c r="AX162" s="15" t="s">
        <v>88</v>
      </c>
      <c r="AY162" s="279" t="s">
        <v>141</v>
      </c>
    </row>
    <row r="163" s="2" customFormat="1" ht="21.75" customHeight="1">
      <c r="A163" s="39"/>
      <c r="B163" s="40"/>
      <c r="C163" s="233" t="s">
        <v>182</v>
      </c>
      <c r="D163" s="233" t="s">
        <v>144</v>
      </c>
      <c r="E163" s="234" t="s">
        <v>183</v>
      </c>
      <c r="F163" s="235" t="s">
        <v>184</v>
      </c>
      <c r="G163" s="236" t="s">
        <v>174</v>
      </c>
      <c r="H163" s="237">
        <v>10.252000000000001</v>
      </c>
      <c r="I163" s="238"/>
      <c r="J163" s="239">
        <f>ROUND(I163*H163,2)</f>
        <v>0</v>
      </c>
      <c r="K163" s="240"/>
      <c r="L163" s="45"/>
      <c r="M163" s="241" t="s">
        <v>1</v>
      </c>
      <c r="N163" s="242" t="s">
        <v>46</v>
      </c>
      <c r="O163" s="92"/>
      <c r="P163" s="243">
        <f>O163*H163</f>
        <v>0</v>
      </c>
      <c r="Q163" s="243">
        <v>0.087069999999999995</v>
      </c>
      <c r="R163" s="243">
        <f>Q163*H163</f>
        <v>0.89264164000000001</v>
      </c>
      <c r="S163" s="243">
        <v>0</v>
      </c>
      <c r="T163" s="24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5" t="s">
        <v>148</v>
      </c>
      <c r="AT163" s="245" t="s">
        <v>144</v>
      </c>
      <c r="AU163" s="245" t="s">
        <v>149</v>
      </c>
      <c r="AY163" s="18" t="s">
        <v>141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8" t="s">
        <v>149</v>
      </c>
      <c r="BK163" s="246">
        <f>ROUND(I163*H163,2)</f>
        <v>0</v>
      </c>
      <c r="BL163" s="18" t="s">
        <v>148</v>
      </c>
      <c r="BM163" s="245" t="s">
        <v>185</v>
      </c>
    </row>
    <row r="164" s="13" customFormat="1">
      <c r="A164" s="13"/>
      <c r="B164" s="247"/>
      <c r="C164" s="248"/>
      <c r="D164" s="249" t="s">
        <v>151</v>
      </c>
      <c r="E164" s="250" t="s">
        <v>1</v>
      </c>
      <c r="F164" s="251" t="s">
        <v>186</v>
      </c>
      <c r="G164" s="248"/>
      <c r="H164" s="250" t="s">
        <v>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7" t="s">
        <v>151</v>
      </c>
      <c r="AU164" s="257" t="s">
        <v>149</v>
      </c>
      <c r="AV164" s="13" t="s">
        <v>88</v>
      </c>
      <c r="AW164" s="13" t="s">
        <v>36</v>
      </c>
      <c r="AX164" s="13" t="s">
        <v>80</v>
      </c>
      <c r="AY164" s="257" t="s">
        <v>141</v>
      </c>
    </row>
    <row r="165" s="14" customFormat="1">
      <c r="A165" s="14"/>
      <c r="B165" s="258"/>
      <c r="C165" s="259"/>
      <c r="D165" s="249" t="s">
        <v>151</v>
      </c>
      <c r="E165" s="260" t="s">
        <v>1</v>
      </c>
      <c r="F165" s="261" t="s">
        <v>187</v>
      </c>
      <c r="G165" s="259"/>
      <c r="H165" s="262">
        <v>17.289000000000001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8" t="s">
        <v>151</v>
      </c>
      <c r="AU165" s="268" t="s">
        <v>149</v>
      </c>
      <c r="AV165" s="14" t="s">
        <v>149</v>
      </c>
      <c r="AW165" s="14" t="s">
        <v>36</v>
      </c>
      <c r="AX165" s="14" t="s">
        <v>80</v>
      </c>
      <c r="AY165" s="268" t="s">
        <v>141</v>
      </c>
    </row>
    <row r="166" s="13" customFormat="1">
      <c r="A166" s="13"/>
      <c r="B166" s="247"/>
      <c r="C166" s="248"/>
      <c r="D166" s="249" t="s">
        <v>151</v>
      </c>
      <c r="E166" s="250" t="s">
        <v>1</v>
      </c>
      <c r="F166" s="251" t="s">
        <v>188</v>
      </c>
      <c r="G166" s="248"/>
      <c r="H166" s="250" t="s">
        <v>1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151</v>
      </c>
      <c r="AU166" s="257" t="s">
        <v>149</v>
      </c>
      <c r="AV166" s="13" t="s">
        <v>88</v>
      </c>
      <c r="AW166" s="13" t="s">
        <v>36</v>
      </c>
      <c r="AX166" s="13" t="s">
        <v>80</v>
      </c>
      <c r="AY166" s="257" t="s">
        <v>141</v>
      </c>
    </row>
    <row r="167" s="14" customFormat="1">
      <c r="A167" s="14"/>
      <c r="B167" s="258"/>
      <c r="C167" s="259"/>
      <c r="D167" s="249" t="s">
        <v>151</v>
      </c>
      <c r="E167" s="260" t="s">
        <v>1</v>
      </c>
      <c r="F167" s="261" t="s">
        <v>189</v>
      </c>
      <c r="G167" s="259"/>
      <c r="H167" s="262">
        <v>-7.0369999999999999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8" t="s">
        <v>151</v>
      </c>
      <c r="AU167" s="268" t="s">
        <v>149</v>
      </c>
      <c r="AV167" s="14" t="s">
        <v>149</v>
      </c>
      <c r="AW167" s="14" t="s">
        <v>36</v>
      </c>
      <c r="AX167" s="14" t="s">
        <v>80</v>
      </c>
      <c r="AY167" s="268" t="s">
        <v>141</v>
      </c>
    </row>
    <row r="168" s="15" customFormat="1">
      <c r="A168" s="15"/>
      <c r="B168" s="269"/>
      <c r="C168" s="270"/>
      <c r="D168" s="249" t="s">
        <v>151</v>
      </c>
      <c r="E168" s="271" t="s">
        <v>1</v>
      </c>
      <c r="F168" s="272" t="s">
        <v>181</v>
      </c>
      <c r="G168" s="270"/>
      <c r="H168" s="273">
        <v>10.252000000000001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9" t="s">
        <v>151</v>
      </c>
      <c r="AU168" s="279" t="s">
        <v>149</v>
      </c>
      <c r="AV168" s="15" t="s">
        <v>148</v>
      </c>
      <c r="AW168" s="15" t="s">
        <v>36</v>
      </c>
      <c r="AX168" s="15" t="s">
        <v>88</v>
      </c>
      <c r="AY168" s="279" t="s">
        <v>141</v>
      </c>
    </row>
    <row r="169" s="2" customFormat="1" ht="21.75" customHeight="1">
      <c r="A169" s="39"/>
      <c r="B169" s="40"/>
      <c r="C169" s="233" t="s">
        <v>190</v>
      </c>
      <c r="D169" s="233" t="s">
        <v>144</v>
      </c>
      <c r="E169" s="234" t="s">
        <v>191</v>
      </c>
      <c r="F169" s="235" t="s">
        <v>192</v>
      </c>
      <c r="G169" s="236" t="s">
        <v>174</v>
      </c>
      <c r="H169" s="237">
        <v>15.423</v>
      </c>
      <c r="I169" s="238"/>
      <c r="J169" s="239">
        <f>ROUND(I169*H169,2)</f>
        <v>0</v>
      </c>
      <c r="K169" s="240"/>
      <c r="L169" s="45"/>
      <c r="M169" s="241" t="s">
        <v>1</v>
      </c>
      <c r="N169" s="242" t="s">
        <v>46</v>
      </c>
      <c r="O169" s="92"/>
      <c r="P169" s="243">
        <f>O169*H169</f>
        <v>0</v>
      </c>
      <c r="Q169" s="243">
        <v>0.10421999999999999</v>
      </c>
      <c r="R169" s="243">
        <f>Q169*H169</f>
        <v>1.6073850599999999</v>
      </c>
      <c r="S169" s="243">
        <v>0</v>
      </c>
      <c r="T169" s="24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5" t="s">
        <v>148</v>
      </c>
      <c r="AT169" s="245" t="s">
        <v>144</v>
      </c>
      <c r="AU169" s="245" t="s">
        <v>149</v>
      </c>
      <c r="AY169" s="18" t="s">
        <v>141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8" t="s">
        <v>149</v>
      </c>
      <c r="BK169" s="246">
        <f>ROUND(I169*H169,2)</f>
        <v>0</v>
      </c>
      <c r="BL169" s="18" t="s">
        <v>148</v>
      </c>
      <c r="BM169" s="245" t="s">
        <v>193</v>
      </c>
    </row>
    <row r="170" s="13" customFormat="1">
      <c r="A170" s="13"/>
      <c r="B170" s="247"/>
      <c r="C170" s="248"/>
      <c r="D170" s="249" t="s">
        <v>151</v>
      </c>
      <c r="E170" s="250" t="s">
        <v>1</v>
      </c>
      <c r="F170" s="251" t="s">
        <v>194</v>
      </c>
      <c r="G170" s="248"/>
      <c r="H170" s="250" t="s">
        <v>1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7" t="s">
        <v>151</v>
      </c>
      <c r="AU170" s="257" t="s">
        <v>149</v>
      </c>
      <c r="AV170" s="13" t="s">
        <v>88</v>
      </c>
      <c r="AW170" s="13" t="s">
        <v>36</v>
      </c>
      <c r="AX170" s="13" t="s">
        <v>80</v>
      </c>
      <c r="AY170" s="257" t="s">
        <v>141</v>
      </c>
    </row>
    <row r="171" s="14" customFormat="1">
      <c r="A171" s="14"/>
      <c r="B171" s="258"/>
      <c r="C171" s="259"/>
      <c r="D171" s="249" t="s">
        <v>151</v>
      </c>
      <c r="E171" s="260" t="s">
        <v>1</v>
      </c>
      <c r="F171" s="261" t="s">
        <v>195</v>
      </c>
      <c r="G171" s="259"/>
      <c r="H171" s="262">
        <v>17.882999999999999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8" t="s">
        <v>151</v>
      </c>
      <c r="AU171" s="268" t="s">
        <v>149</v>
      </c>
      <c r="AV171" s="14" t="s">
        <v>149</v>
      </c>
      <c r="AW171" s="14" t="s">
        <v>36</v>
      </c>
      <c r="AX171" s="14" t="s">
        <v>80</v>
      </c>
      <c r="AY171" s="268" t="s">
        <v>141</v>
      </c>
    </row>
    <row r="172" s="14" customFormat="1">
      <c r="A172" s="14"/>
      <c r="B172" s="258"/>
      <c r="C172" s="259"/>
      <c r="D172" s="249" t="s">
        <v>151</v>
      </c>
      <c r="E172" s="260" t="s">
        <v>1</v>
      </c>
      <c r="F172" s="261" t="s">
        <v>196</v>
      </c>
      <c r="G172" s="259"/>
      <c r="H172" s="262">
        <v>-2.46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8" t="s">
        <v>151</v>
      </c>
      <c r="AU172" s="268" t="s">
        <v>149</v>
      </c>
      <c r="AV172" s="14" t="s">
        <v>149</v>
      </c>
      <c r="AW172" s="14" t="s">
        <v>36</v>
      </c>
      <c r="AX172" s="14" t="s">
        <v>80</v>
      </c>
      <c r="AY172" s="268" t="s">
        <v>141</v>
      </c>
    </row>
    <row r="173" s="15" customFormat="1">
      <c r="A173" s="15"/>
      <c r="B173" s="269"/>
      <c r="C173" s="270"/>
      <c r="D173" s="249" t="s">
        <v>151</v>
      </c>
      <c r="E173" s="271" t="s">
        <v>1</v>
      </c>
      <c r="F173" s="272" t="s">
        <v>181</v>
      </c>
      <c r="G173" s="270"/>
      <c r="H173" s="273">
        <v>15.423</v>
      </c>
      <c r="I173" s="274"/>
      <c r="J173" s="270"/>
      <c r="K173" s="270"/>
      <c r="L173" s="275"/>
      <c r="M173" s="276"/>
      <c r="N173" s="277"/>
      <c r="O173" s="277"/>
      <c r="P173" s="277"/>
      <c r="Q173" s="277"/>
      <c r="R173" s="277"/>
      <c r="S173" s="277"/>
      <c r="T173" s="27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9" t="s">
        <v>151</v>
      </c>
      <c r="AU173" s="279" t="s">
        <v>149</v>
      </c>
      <c r="AV173" s="15" t="s">
        <v>148</v>
      </c>
      <c r="AW173" s="15" t="s">
        <v>36</v>
      </c>
      <c r="AX173" s="15" t="s">
        <v>88</v>
      </c>
      <c r="AY173" s="279" t="s">
        <v>141</v>
      </c>
    </row>
    <row r="174" s="2" customFormat="1" ht="21.75" customHeight="1">
      <c r="A174" s="39"/>
      <c r="B174" s="40"/>
      <c r="C174" s="233" t="s">
        <v>197</v>
      </c>
      <c r="D174" s="233" t="s">
        <v>144</v>
      </c>
      <c r="E174" s="234" t="s">
        <v>198</v>
      </c>
      <c r="F174" s="235" t="s">
        <v>199</v>
      </c>
      <c r="G174" s="236" t="s">
        <v>167</v>
      </c>
      <c r="H174" s="237">
        <v>2.7999999999999998</v>
      </c>
      <c r="I174" s="238"/>
      <c r="J174" s="239">
        <f>ROUND(I174*H174,2)</f>
        <v>0</v>
      </c>
      <c r="K174" s="240"/>
      <c r="L174" s="45"/>
      <c r="M174" s="241" t="s">
        <v>1</v>
      </c>
      <c r="N174" s="242" t="s">
        <v>46</v>
      </c>
      <c r="O174" s="92"/>
      <c r="P174" s="243">
        <f>O174*H174</f>
        <v>0</v>
      </c>
      <c r="Q174" s="243">
        <v>8.0000000000000007E-05</v>
      </c>
      <c r="R174" s="243">
        <f>Q174*H174</f>
        <v>0.000224</v>
      </c>
      <c r="S174" s="243">
        <v>0</v>
      </c>
      <c r="T174" s="24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5" t="s">
        <v>148</v>
      </c>
      <c r="AT174" s="245" t="s">
        <v>144</v>
      </c>
      <c r="AU174" s="245" t="s">
        <v>149</v>
      </c>
      <c r="AY174" s="18" t="s">
        <v>141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8" t="s">
        <v>149</v>
      </c>
      <c r="BK174" s="246">
        <f>ROUND(I174*H174,2)</f>
        <v>0</v>
      </c>
      <c r="BL174" s="18" t="s">
        <v>148</v>
      </c>
      <c r="BM174" s="245" t="s">
        <v>200</v>
      </c>
    </row>
    <row r="175" s="2" customFormat="1" ht="21.75" customHeight="1">
      <c r="A175" s="39"/>
      <c r="B175" s="40"/>
      <c r="C175" s="233" t="s">
        <v>201</v>
      </c>
      <c r="D175" s="233" t="s">
        <v>144</v>
      </c>
      <c r="E175" s="234" t="s">
        <v>202</v>
      </c>
      <c r="F175" s="235" t="s">
        <v>203</v>
      </c>
      <c r="G175" s="236" t="s">
        <v>167</v>
      </c>
      <c r="H175" s="237">
        <v>13.9</v>
      </c>
      <c r="I175" s="238"/>
      <c r="J175" s="239">
        <f>ROUND(I175*H175,2)</f>
        <v>0</v>
      </c>
      <c r="K175" s="240"/>
      <c r="L175" s="45"/>
      <c r="M175" s="241" t="s">
        <v>1</v>
      </c>
      <c r="N175" s="242" t="s">
        <v>46</v>
      </c>
      <c r="O175" s="92"/>
      <c r="P175" s="243">
        <f>O175*H175</f>
        <v>0</v>
      </c>
      <c r="Q175" s="243">
        <v>0.00012</v>
      </c>
      <c r="R175" s="243">
        <f>Q175*H175</f>
        <v>0.001668</v>
      </c>
      <c r="S175" s="243">
        <v>0</v>
      </c>
      <c r="T175" s="24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5" t="s">
        <v>148</v>
      </c>
      <c r="AT175" s="245" t="s">
        <v>144</v>
      </c>
      <c r="AU175" s="245" t="s">
        <v>149</v>
      </c>
      <c r="AY175" s="18" t="s">
        <v>141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8" t="s">
        <v>149</v>
      </c>
      <c r="BK175" s="246">
        <f>ROUND(I175*H175,2)</f>
        <v>0</v>
      </c>
      <c r="BL175" s="18" t="s">
        <v>148</v>
      </c>
      <c r="BM175" s="245" t="s">
        <v>204</v>
      </c>
    </row>
    <row r="176" s="2" customFormat="1" ht="21.75" customHeight="1">
      <c r="A176" s="39"/>
      <c r="B176" s="40"/>
      <c r="C176" s="233" t="s">
        <v>205</v>
      </c>
      <c r="D176" s="233" t="s">
        <v>144</v>
      </c>
      <c r="E176" s="234" t="s">
        <v>206</v>
      </c>
      <c r="F176" s="235" t="s">
        <v>207</v>
      </c>
      <c r="G176" s="236" t="s">
        <v>167</v>
      </c>
      <c r="H176" s="237">
        <v>14.4</v>
      </c>
      <c r="I176" s="238"/>
      <c r="J176" s="239">
        <f>ROUND(I176*H176,2)</f>
        <v>0</v>
      </c>
      <c r="K176" s="240"/>
      <c r="L176" s="45"/>
      <c r="M176" s="241" t="s">
        <v>1</v>
      </c>
      <c r="N176" s="242" t="s">
        <v>46</v>
      </c>
      <c r="O176" s="92"/>
      <c r="P176" s="243">
        <f>O176*H176</f>
        <v>0</v>
      </c>
      <c r="Q176" s="243">
        <v>0.00020000000000000001</v>
      </c>
      <c r="R176" s="243">
        <f>Q176*H176</f>
        <v>0.0028800000000000002</v>
      </c>
      <c r="S176" s="243">
        <v>0</v>
      </c>
      <c r="T176" s="24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5" t="s">
        <v>148</v>
      </c>
      <c r="AT176" s="245" t="s">
        <v>144</v>
      </c>
      <c r="AU176" s="245" t="s">
        <v>149</v>
      </c>
      <c r="AY176" s="18" t="s">
        <v>141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8" t="s">
        <v>149</v>
      </c>
      <c r="BK176" s="246">
        <f>ROUND(I176*H176,2)</f>
        <v>0</v>
      </c>
      <c r="BL176" s="18" t="s">
        <v>148</v>
      </c>
      <c r="BM176" s="245" t="s">
        <v>208</v>
      </c>
    </row>
    <row r="177" s="12" customFormat="1" ht="22.8" customHeight="1">
      <c r="A177" s="12"/>
      <c r="B177" s="217"/>
      <c r="C177" s="218"/>
      <c r="D177" s="219" t="s">
        <v>79</v>
      </c>
      <c r="E177" s="231" t="s">
        <v>171</v>
      </c>
      <c r="F177" s="231" t="s">
        <v>209</v>
      </c>
      <c r="G177" s="218"/>
      <c r="H177" s="218"/>
      <c r="I177" s="221"/>
      <c r="J177" s="232">
        <f>BK177</f>
        <v>0</v>
      </c>
      <c r="K177" s="218"/>
      <c r="L177" s="223"/>
      <c r="M177" s="224"/>
      <c r="N177" s="225"/>
      <c r="O177" s="225"/>
      <c r="P177" s="226">
        <f>SUM(P178:P251)</f>
        <v>0</v>
      </c>
      <c r="Q177" s="225"/>
      <c r="R177" s="226">
        <f>SUM(R178:R251)</f>
        <v>4.58917822</v>
      </c>
      <c r="S177" s="225"/>
      <c r="T177" s="227">
        <f>SUM(T178:T251)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8" t="s">
        <v>88</v>
      </c>
      <c r="AT177" s="229" t="s">
        <v>79</v>
      </c>
      <c r="AU177" s="229" t="s">
        <v>88</v>
      </c>
      <c r="AY177" s="228" t="s">
        <v>141</v>
      </c>
      <c r="BK177" s="230">
        <f>SUM(BK178:BK251)</f>
        <v>0</v>
      </c>
    </row>
    <row r="178" s="2" customFormat="1" ht="21.75" customHeight="1">
      <c r="A178" s="39"/>
      <c r="B178" s="40"/>
      <c r="C178" s="233" t="s">
        <v>210</v>
      </c>
      <c r="D178" s="233" t="s">
        <v>144</v>
      </c>
      <c r="E178" s="234" t="s">
        <v>211</v>
      </c>
      <c r="F178" s="235" t="s">
        <v>212</v>
      </c>
      <c r="G178" s="236" t="s">
        <v>174</v>
      </c>
      <c r="H178" s="237">
        <v>35.700000000000003</v>
      </c>
      <c r="I178" s="238"/>
      <c r="J178" s="239">
        <f>ROUND(I178*H178,2)</f>
        <v>0</v>
      </c>
      <c r="K178" s="240"/>
      <c r="L178" s="45"/>
      <c r="M178" s="241" t="s">
        <v>1</v>
      </c>
      <c r="N178" s="242" t="s">
        <v>46</v>
      </c>
      <c r="O178" s="92"/>
      <c r="P178" s="243">
        <f>O178*H178</f>
        <v>0</v>
      </c>
      <c r="Q178" s="243">
        <v>0.00025999999999999998</v>
      </c>
      <c r="R178" s="243">
        <f>Q178*H178</f>
        <v>0.0092820000000000003</v>
      </c>
      <c r="S178" s="243">
        <v>0</v>
      </c>
      <c r="T178" s="24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5" t="s">
        <v>148</v>
      </c>
      <c r="AT178" s="245" t="s">
        <v>144</v>
      </c>
      <c r="AU178" s="245" t="s">
        <v>149</v>
      </c>
      <c r="AY178" s="18" t="s">
        <v>141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8" t="s">
        <v>149</v>
      </c>
      <c r="BK178" s="246">
        <f>ROUND(I178*H178,2)</f>
        <v>0</v>
      </c>
      <c r="BL178" s="18" t="s">
        <v>148</v>
      </c>
      <c r="BM178" s="245" t="s">
        <v>213</v>
      </c>
    </row>
    <row r="179" s="14" customFormat="1">
      <c r="A179" s="14"/>
      <c r="B179" s="258"/>
      <c r="C179" s="259"/>
      <c r="D179" s="249" t="s">
        <v>151</v>
      </c>
      <c r="E179" s="260" t="s">
        <v>1</v>
      </c>
      <c r="F179" s="261" t="s">
        <v>214</v>
      </c>
      <c r="G179" s="259"/>
      <c r="H179" s="262">
        <v>35.700000000000003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8" t="s">
        <v>151</v>
      </c>
      <c r="AU179" s="268" t="s">
        <v>149</v>
      </c>
      <c r="AV179" s="14" t="s">
        <v>149</v>
      </c>
      <c r="AW179" s="14" t="s">
        <v>36</v>
      </c>
      <c r="AX179" s="14" t="s">
        <v>88</v>
      </c>
      <c r="AY179" s="268" t="s">
        <v>141</v>
      </c>
    </row>
    <row r="180" s="2" customFormat="1" ht="16.5" customHeight="1">
      <c r="A180" s="39"/>
      <c r="B180" s="40"/>
      <c r="C180" s="233" t="s">
        <v>215</v>
      </c>
      <c r="D180" s="233" t="s">
        <v>144</v>
      </c>
      <c r="E180" s="234" t="s">
        <v>216</v>
      </c>
      <c r="F180" s="235" t="s">
        <v>217</v>
      </c>
      <c r="G180" s="236" t="s">
        <v>174</v>
      </c>
      <c r="H180" s="237">
        <v>4.71</v>
      </c>
      <c r="I180" s="238"/>
      <c r="J180" s="239">
        <f>ROUND(I180*H180,2)</f>
        <v>0</v>
      </c>
      <c r="K180" s="240"/>
      <c r="L180" s="45"/>
      <c r="M180" s="241" t="s">
        <v>1</v>
      </c>
      <c r="N180" s="242" t="s">
        <v>46</v>
      </c>
      <c r="O180" s="92"/>
      <c r="P180" s="243">
        <f>O180*H180</f>
        <v>0</v>
      </c>
      <c r="Q180" s="243">
        <v>0.040000000000000001</v>
      </c>
      <c r="R180" s="243">
        <f>Q180*H180</f>
        <v>0.18840000000000001</v>
      </c>
      <c r="S180" s="243">
        <v>0</v>
      </c>
      <c r="T180" s="24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5" t="s">
        <v>148</v>
      </c>
      <c r="AT180" s="245" t="s">
        <v>144</v>
      </c>
      <c r="AU180" s="245" t="s">
        <v>149</v>
      </c>
      <c r="AY180" s="18" t="s">
        <v>141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8" t="s">
        <v>149</v>
      </c>
      <c r="BK180" s="246">
        <f>ROUND(I180*H180,2)</f>
        <v>0</v>
      </c>
      <c r="BL180" s="18" t="s">
        <v>148</v>
      </c>
      <c r="BM180" s="245" t="s">
        <v>218</v>
      </c>
    </row>
    <row r="181" s="13" customFormat="1">
      <c r="A181" s="13"/>
      <c r="B181" s="247"/>
      <c r="C181" s="248"/>
      <c r="D181" s="249" t="s">
        <v>151</v>
      </c>
      <c r="E181" s="250" t="s">
        <v>1</v>
      </c>
      <c r="F181" s="251" t="s">
        <v>219</v>
      </c>
      <c r="G181" s="248"/>
      <c r="H181" s="250" t="s">
        <v>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151</v>
      </c>
      <c r="AU181" s="257" t="s">
        <v>149</v>
      </c>
      <c r="AV181" s="13" t="s">
        <v>88</v>
      </c>
      <c r="AW181" s="13" t="s">
        <v>36</v>
      </c>
      <c r="AX181" s="13" t="s">
        <v>80</v>
      </c>
      <c r="AY181" s="257" t="s">
        <v>141</v>
      </c>
    </row>
    <row r="182" s="14" customFormat="1">
      <c r="A182" s="14"/>
      <c r="B182" s="258"/>
      <c r="C182" s="259"/>
      <c r="D182" s="249" t="s">
        <v>151</v>
      </c>
      <c r="E182" s="260" t="s">
        <v>1</v>
      </c>
      <c r="F182" s="261" t="s">
        <v>220</v>
      </c>
      <c r="G182" s="259"/>
      <c r="H182" s="262">
        <v>2.71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8" t="s">
        <v>151</v>
      </c>
      <c r="AU182" s="268" t="s">
        <v>149</v>
      </c>
      <c r="AV182" s="14" t="s">
        <v>149</v>
      </c>
      <c r="AW182" s="14" t="s">
        <v>36</v>
      </c>
      <c r="AX182" s="14" t="s">
        <v>80</v>
      </c>
      <c r="AY182" s="268" t="s">
        <v>141</v>
      </c>
    </row>
    <row r="183" s="13" customFormat="1">
      <c r="A183" s="13"/>
      <c r="B183" s="247"/>
      <c r="C183" s="248"/>
      <c r="D183" s="249" t="s">
        <v>151</v>
      </c>
      <c r="E183" s="250" t="s">
        <v>1</v>
      </c>
      <c r="F183" s="251" t="s">
        <v>221</v>
      </c>
      <c r="G183" s="248"/>
      <c r="H183" s="250" t="s">
        <v>1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7" t="s">
        <v>151</v>
      </c>
      <c r="AU183" s="257" t="s">
        <v>149</v>
      </c>
      <c r="AV183" s="13" t="s">
        <v>88</v>
      </c>
      <c r="AW183" s="13" t="s">
        <v>36</v>
      </c>
      <c r="AX183" s="13" t="s">
        <v>80</v>
      </c>
      <c r="AY183" s="257" t="s">
        <v>141</v>
      </c>
    </row>
    <row r="184" s="14" customFormat="1">
      <c r="A184" s="14"/>
      <c r="B184" s="258"/>
      <c r="C184" s="259"/>
      <c r="D184" s="249" t="s">
        <v>151</v>
      </c>
      <c r="E184" s="260" t="s">
        <v>1</v>
      </c>
      <c r="F184" s="261" t="s">
        <v>222</v>
      </c>
      <c r="G184" s="259"/>
      <c r="H184" s="262">
        <v>2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8" t="s">
        <v>151</v>
      </c>
      <c r="AU184" s="268" t="s">
        <v>149</v>
      </c>
      <c r="AV184" s="14" t="s">
        <v>149</v>
      </c>
      <c r="AW184" s="14" t="s">
        <v>36</v>
      </c>
      <c r="AX184" s="14" t="s">
        <v>80</v>
      </c>
      <c r="AY184" s="268" t="s">
        <v>141</v>
      </c>
    </row>
    <row r="185" s="15" customFormat="1">
      <c r="A185" s="15"/>
      <c r="B185" s="269"/>
      <c r="C185" s="270"/>
      <c r="D185" s="249" t="s">
        <v>151</v>
      </c>
      <c r="E185" s="271" t="s">
        <v>1</v>
      </c>
      <c r="F185" s="272" t="s">
        <v>181</v>
      </c>
      <c r="G185" s="270"/>
      <c r="H185" s="273">
        <v>4.71</v>
      </c>
      <c r="I185" s="274"/>
      <c r="J185" s="270"/>
      <c r="K185" s="270"/>
      <c r="L185" s="275"/>
      <c r="M185" s="276"/>
      <c r="N185" s="277"/>
      <c r="O185" s="277"/>
      <c r="P185" s="277"/>
      <c r="Q185" s="277"/>
      <c r="R185" s="277"/>
      <c r="S185" s="277"/>
      <c r="T185" s="27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9" t="s">
        <v>151</v>
      </c>
      <c r="AU185" s="279" t="s">
        <v>149</v>
      </c>
      <c r="AV185" s="15" t="s">
        <v>148</v>
      </c>
      <c r="AW185" s="15" t="s">
        <v>36</v>
      </c>
      <c r="AX185" s="15" t="s">
        <v>88</v>
      </c>
      <c r="AY185" s="279" t="s">
        <v>141</v>
      </c>
    </row>
    <row r="186" s="2" customFormat="1" ht="21.75" customHeight="1">
      <c r="A186" s="39"/>
      <c r="B186" s="40"/>
      <c r="C186" s="233" t="s">
        <v>223</v>
      </c>
      <c r="D186" s="233" t="s">
        <v>144</v>
      </c>
      <c r="E186" s="234" t="s">
        <v>224</v>
      </c>
      <c r="F186" s="235" t="s">
        <v>225</v>
      </c>
      <c r="G186" s="236" t="s">
        <v>174</v>
      </c>
      <c r="H186" s="237">
        <v>35.700000000000003</v>
      </c>
      <c r="I186" s="238"/>
      <c r="J186" s="239">
        <f>ROUND(I186*H186,2)</f>
        <v>0</v>
      </c>
      <c r="K186" s="240"/>
      <c r="L186" s="45"/>
      <c r="M186" s="241" t="s">
        <v>1</v>
      </c>
      <c r="N186" s="242" t="s">
        <v>46</v>
      </c>
      <c r="O186" s="92"/>
      <c r="P186" s="243">
        <f>O186*H186</f>
        <v>0</v>
      </c>
      <c r="Q186" s="243">
        <v>0.0048900000000000002</v>
      </c>
      <c r="R186" s="243">
        <f>Q186*H186</f>
        <v>0.17457300000000003</v>
      </c>
      <c r="S186" s="243">
        <v>0</v>
      </c>
      <c r="T186" s="24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5" t="s">
        <v>148</v>
      </c>
      <c r="AT186" s="245" t="s">
        <v>144</v>
      </c>
      <c r="AU186" s="245" t="s">
        <v>149</v>
      </c>
      <c r="AY186" s="18" t="s">
        <v>141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8" t="s">
        <v>149</v>
      </c>
      <c r="BK186" s="246">
        <f>ROUND(I186*H186,2)</f>
        <v>0</v>
      </c>
      <c r="BL186" s="18" t="s">
        <v>148</v>
      </c>
      <c r="BM186" s="245" t="s">
        <v>226</v>
      </c>
    </row>
    <row r="187" s="14" customFormat="1">
      <c r="A187" s="14"/>
      <c r="B187" s="258"/>
      <c r="C187" s="259"/>
      <c r="D187" s="249" t="s">
        <v>151</v>
      </c>
      <c r="E187" s="260" t="s">
        <v>1</v>
      </c>
      <c r="F187" s="261" t="s">
        <v>227</v>
      </c>
      <c r="G187" s="259"/>
      <c r="H187" s="262">
        <v>35.700000000000003</v>
      </c>
      <c r="I187" s="263"/>
      <c r="J187" s="259"/>
      <c r="K187" s="259"/>
      <c r="L187" s="264"/>
      <c r="M187" s="265"/>
      <c r="N187" s="266"/>
      <c r="O187" s="266"/>
      <c r="P187" s="266"/>
      <c r="Q187" s="266"/>
      <c r="R187" s="266"/>
      <c r="S187" s="266"/>
      <c r="T187" s="26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8" t="s">
        <v>151</v>
      </c>
      <c r="AU187" s="268" t="s">
        <v>149</v>
      </c>
      <c r="AV187" s="14" t="s">
        <v>149</v>
      </c>
      <c r="AW187" s="14" t="s">
        <v>36</v>
      </c>
      <c r="AX187" s="14" t="s">
        <v>88</v>
      </c>
      <c r="AY187" s="268" t="s">
        <v>141</v>
      </c>
    </row>
    <row r="188" s="2" customFormat="1" ht="21.75" customHeight="1">
      <c r="A188" s="39"/>
      <c r="B188" s="40"/>
      <c r="C188" s="233" t="s">
        <v>8</v>
      </c>
      <c r="D188" s="233" t="s">
        <v>144</v>
      </c>
      <c r="E188" s="234" t="s">
        <v>228</v>
      </c>
      <c r="F188" s="235" t="s">
        <v>229</v>
      </c>
      <c r="G188" s="236" t="s">
        <v>174</v>
      </c>
      <c r="H188" s="237">
        <v>35.700000000000003</v>
      </c>
      <c r="I188" s="238"/>
      <c r="J188" s="239">
        <f>ROUND(I188*H188,2)</f>
        <v>0</v>
      </c>
      <c r="K188" s="240"/>
      <c r="L188" s="45"/>
      <c r="M188" s="241" t="s">
        <v>1</v>
      </c>
      <c r="N188" s="242" t="s">
        <v>46</v>
      </c>
      <c r="O188" s="92"/>
      <c r="P188" s="243">
        <f>O188*H188</f>
        <v>0</v>
      </c>
      <c r="Q188" s="243">
        <v>0.0030000000000000001</v>
      </c>
      <c r="R188" s="243">
        <f>Q188*H188</f>
        <v>0.10710000000000002</v>
      </c>
      <c r="S188" s="243">
        <v>0</v>
      </c>
      <c r="T188" s="24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5" t="s">
        <v>148</v>
      </c>
      <c r="AT188" s="245" t="s">
        <v>144</v>
      </c>
      <c r="AU188" s="245" t="s">
        <v>149</v>
      </c>
      <c r="AY188" s="18" t="s">
        <v>141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8" t="s">
        <v>149</v>
      </c>
      <c r="BK188" s="246">
        <f>ROUND(I188*H188,2)</f>
        <v>0</v>
      </c>
      <c r="BL188" s="18" t="s">
        <v>148</v>
      </c>
      <c r="BM188" s="245" t="s">
        <v>230</v>
      </c>
    </row>
    <row r="189" s="2" customFormat="1" ht="21.75" customHeight="1">
      <c r="A189" s="39"/>
      <c r="B189" s="40"/>
      <c r="C189" s="233" t="s">
        <v>231</v>
      </c>
      <c r="D189" s="233" t="s">
        <v>144</v>
      </c>
      <c r="E189" s="234" t="s">
        <v>232</v>
      </c>
      <c r="F189" s="235" t="s">
        <v>233</v>
      </c>
      <c r="G189" s="236" t="s">
        <v>174</v>
      </c>
      <c r="H189" s="237">
        <v>48.143999999999998</v>
      </c>
      <c r="I189" s="238"/>
      <c r="J189" s="239">
        <f>ROUND(I189*H189,2)</f>
        <v>0</v>
      </c>
      <c r="K189" s="240"/>
      <c r="L189" s="45"/>
      <c r="M189" s="241" t="s">
        <v>1</v>
      </c>
      <c r="N189" s="242" t="s">
        <v>46</v>
      </c>
      <c r="O189" s="92"/>
      <c r="P189" s="243">
        <f>O189*H189</f>
        <v>0</v>
      </c>
      <c r="Q189" s="243">
        <v>0.00025999999999999998</v>
      </c>
      <c r="R189" s="243">
        <f>Q189*H189</f>
        <v>0.012517439999999998</v>
      </c>
      <c r="S189" s="243">
        <v>0</v>
      </c>
      <c r="T189" s="24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5" t="s">
        <v>148</v>
      </c>
      <c r="AT189" s="245" t="s">
        <v>144</v>
      </c>
      <c r="AU189" s="245" t="s">
        <v>149</v>
      </c>
      <c r="AY189" s="18" t="s">
        <v>141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8" t="s">
        <v>149</v>
      </c>
      <c r="BK189" s="246">
        <f>ROUND(I189*H189,2)</f>
        <v>0</v>
      </c>
      <c r="BL189" s="18" t="s">
        <v>148</v>
      </c>
      <c r="BM189" s="245" t="s">
        <v>234</v>
      </c>
    </row>
    <row r="190" s="13" customFormat="1">
      <c r="A190" s="13"/>
      <c r="B190" s="247"/>
      <c r="C190" s="248"/>
      <c r="D190" s="249" t="s">
        <v>151</v>
      </c>
      <c r="E190" s="250" t="s">
        <v>1</v>
      </c>
      <c r="F190" s="251" t="s">
        <v>235</v>
      </c>
      <c r="G190" s="248"/>
      <c r="H190" s="250" t="s">
        <v>1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151</v>
      </c>
      <c r="AU190" s="257" t="s">
        <v>149</v>
      </c>
      <c r="AV190" s="13" t="s">
        <v>88</v>
      </c>
      <c r="AW190" s="13" t="s">
        <v>36</v>
      </c>
      <c r="AX190" s="13" t="s">
        <v>80</v>
      </c>
      <c r="AY190" s="257" t="s">
        <v>141</v>
      </c>
    </row>
    <row r="191" s="14" customFormat="1">
      <c r="A191" s="14"/>
      <c r="B191" s="258"/>
      <c r="C191" s="259"/>
      <c r="D191" s="249" t="s">
        <v>151</v>
      </c>
      <c r="E191" s="260" t="s">
        <v>1</v>
      </c>
      <c r="F191" s="261" t="s">
        <v>236</v>
      </c>
      <c r="G191" s="259"/>
      <c r="H191" s="262">
        <v>18.640999999999998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8" t="s">
        <v>151</v>
      </c>
      <c r="AU191" s="268" t="s">
        <v>149</v>
      </c>
      <c r="AV191" s="14" t="s">
        <v>149</v>
      </c>
      <c r="AW191" s="14" t="s">
        <v>36</v>
      </c>
      <c r="AX191" s="14" t="s">
        <v>80</v>
      </c>
      <c r="AY191" s="268" t="s">
        <v>141</v>
      </c>
    </row>
    <row r="192" s="14" customFormat="1">
      <c r="A192" s="14"/>
      <c r="B192" s="258"/>
      <c r="C192" s="259"/>
      <c r="D192" s="249" t="s">
        <v>151</v>
      </c>
      <c r="E192" s="260" t="s">
        <v>1</v>
      </c>
      <c r="F192" s="261" t="s">
        <v>237</v>
      </c>
      <c r="G192" s="259"/>
      <c r="H192" s="262">
        <v>-3.7120000000000002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8" t="s">
        <v>151</v>
      </c>
      <c r="AU192" s="268" t="s">
        <v>149</v>
      </c>
      <c r="AV192" s="14" t="s">
        <v>149</v>
      </c>
      <c r="AW192" s="14" t="s">
        <v>36</v>
      </c>
      <c r="AX192" s="14" t="s">
        <v>80</v>
      </c>
      <c r="AY192" s="268" t="s">
        <v>141</v>
      </c>
    </row>
    <row r="193" s="13" customFormat="1">
      <c r="A193" s="13"/>
      <c r="B193" s="247"/>
      <c r="C193" s="248"/>
      <c r="D193" s="249" t="s">
        <v>151</v>
      </c>
      <c r="E193" s="250" t="s">
        <v>1</v>
      </c>
      <c r="F193" s="251" t="s">
        <v>238</v>
      </c>
      <c r="G193" s="248"/>
      <c r="H193" s="250" t="s">
        <v>1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7" t="s">
        <v>151</v>
      </c>
      <c r="AU193" s="257" t="s">
        <v>149</v>
      </c>
      <c r="AV193" s="13" t="s">
        <v>88</v>
      </c>
      <c r="AW193" s="13" t="s">
        <v>36</v>
      </c>
      <c r="AX193" s="13" t="s">
        <v>80</v>
      </c>
      <c r="AY193" s="257" t="s">
        <v>141</v>
      </c>
    </row>
    <row r="194" s="14" customFormat="1">
      <c r="A194" s="14"/>
      <c r="B194" s="258"/>
      <c r="C194" s="259"/>
      <c r="D194" s="249" t="s">
        <v>151</v>
      </c>
      <c r="E194" s="260" t="s">
        <v>1</v>
      </c>
      <c r="F194" s="261" t="s">
        <v>239</v>
      </c>
      <c r="G194" s="259"/>
      <c r="H194" s="262">
        <v>3.0859999999999999</v>
      </c>
      <c r="I194" s="263"/>
      <c r="J194" s="259"/>
      <c r="K194" s="259"/>
      <c r="L194" s="264"/>
      <c r="M194" s="265"/>
      <c r="N194" s="266"/>
      <c r="O194" s="266"/>
      <c r="P194" s="266"/>
      <c r="Q194" s="266"/>
      <c r="R194" s="266"/>
      <c r="S194" s="266"/>
      <c r="T194" s="26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8" t="s">
        <v>151</v>
      </c>
      <c r="AU194" s="268" t="s">
        <v>149</v>
      </c>
      <c r="AV194" s="14" t="s">
        <v>149</v>
      </c>
      <c r="AW194" s="14" t="s">
        <v>36</v>
      </c>
      <c r="AX194" s="14" t="s">
        <v>80</v>
      </c>
      <c r="AY194" s="268" t="s">
        <v>141</v>
      </c>
    </row>
    <row r="195" s="13" customFormat="1">
      <c r="A195" s="13"/>
      <c r="B195" s="247"/>
      <c r="C195" s="248"/>
      <c r="D195" s="249" t="s">
        <v>151</v>
      </c>
      <c r="E195" s="250" t="s">
        <v>1</v>
      </c>
      <c r="F195" s="251" t="s">
        <v>240</v>
      </c>
      <c r="G195" s="248"/>
      <c r="H195" s="250" t="s">
        <v>1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7" t="s">
        <v>151</v>
      </c>
      <c r="AU195" s="257" t="s">
        <v>149</v>
      </c>
      <c r="AV195" s="13" t="s">
        <v>88</v>
      </c>
      <c r="AW195" s="13" t="s">
        <v>36</v>
      </c>
      <c r="AX195" s="13" t="s">
        <v>80</v>
      </c>
      <c r="AY195" s="257" t="s">
        <v>141</v>
      </c>
    </row>
    <row r="196" s="14" customFormat="1">
      <c r="A196" s="14"/>
      <c r="B196" s="258"/>
      <c r="C196" s="259"/>
      <c r="D196" s="249" t="s">
        <v>151</v>
      </c>
      <c r="E196" s="260" t="s">
        <v>1</v>
      </c>
      <c r="F196" s="261" t="s">
        <v>241</v>
      </c>
      <c r="G196" s="259"/>
      <c r="H196" s="262">
        <v>35.649000000000001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8" t="s">
        <v>151</v>
      </c>
      <c r="AU196" s="268" t="s">
        <v>149</v>
      </c>
      <c r="AV196" s="14" t="s">
        <v>149</v>
      </c>
      <c r="AW196" s="14" t="s">
        <v>36</v>
      </c>
      <c r="AX196" s="14" t="s">
        <v>80</v>
      </c>
      <c r="AY196" s="268" t="s">
        <v>141</v>
      </c>
    </row>
    <row r="197" s="14" customFormat="1">
      <c r="A197" s="14"/>
      <c r="B197" s="258"/>
      <c r="C197" s="259"/>
      <c r="D197" s="249" t="s">
        <v>151</v>
      </c>
      <c r="E197" s="260" t="s">
        <v>1</v>
      </c>
      <c r="F197" s="261" t="s">
        <v>242</v>
      </c>
      <c r="G197" s="259"/>
      <c r="H197" s="262">
        <v>-5.5199999999999996</v>
      </c>
      <c r="I197" s="263"/>
      <c r="J197" s="259"/>
      <c r="K197" s="259"/>
      <c r="L197" s="264"/>
      <c r="M197" s="265"/>
      <c r="N197" s="266"/>
      <c r="O197" s="266"/>
      <c r="P197" s="266"/>
      <c r="Q197" s="266"/>
      <c r="R197" s="266"/>
      <c r="S197" s="266"/>
      <c r="T197" s="26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8" t="s">
        <v>151</v>
      </c>
      <c r="AU197" s="268" t="s">
        <v>149</v>
      </c>
      <c r="AV197" s="14" t="s">
        <v>149</v>
      </c>
      <c r="AW197" s="14" t="s">
        <v>36</v>
      </c>
      <c r="AX197" s="14" t="s">
        <v>80</v>
      </c>
      <c r="AY197" s="268" t="s">
        <v>141</v>
      </c>
    </row>
    <row r="198" s="15" customFormat="1">
      <c r="A198" s="15"/>
      <c r="B198" s="269"/>
      <c r="C198" s="270"/>
      <c r="D198" s="249" t="s">
        <v>151</v>
      </c>
      <c r="E198" s="271" t="s">
        <v>1</v>
      </c>
      <c r="F198" s="272" t="s">
        <v>181</v>
      </c>
      <c r="G198" s="270"/>
      <c r="H198" s="273">
        <v>48.143999999999998</v>
      </c>
      <c r="I198" s="274"/>
      <c r="J198" s="270"/>
      <c r="K198" s="270"/>
      <c r="L198" s="275"/>
      <c r="M198" s="276"/>
      <c r="N198" s="277"/>
      <c r="O198" s="277"/>
      <c r="P198" s="277"/>
      <c r="Q198" s="277"/>
      <c r="R198" s="277"/>
      <c r="S198" s="277"/>
      <c r="T198" s="27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9" t="s">
        <v>151</v>
      </c>
      <c r="AU198" s="279" t="s">
        <v>149</v>
      </c>
      <c r="AV198" s="15" t="s">
        <v>148</v>
      </c>
      <c r="AW198" s="15" t="s">
        <v>36</v>
      </c>
      <c r="AX198" s="15" t="s">
        <v>88</v>
      </c>
      <c r="AY198" s="279" t="s">
        <v>141</v>
      </c>
    </row>
    <row r="199" s="2" customFormat="1" ht="16.5" customHeight="1">
      <c r="A199" s="39"/>
      <c r="B199" s="40"/>
      <c r="C199" s="233" t="s">
        <v>243</v>
      </c>
      <c r="D199" s="233" t="s">
        <v>144</v>
      </c>
      <c r="E199" s="234" t="s">
        <v>244</v>
      </c>
      <c r="F199" s="235" t="s">
        <v>245</v>
      </c>
      <c r="G199" s="236" t="s">
        <v>174</v>
      </c>
      <c r="H199" s="237">
        <v>7.1550000000000002</v>
      </c>
      <c r="I199" s="238"/>
      <c r="J199" s="239">
        <f>ROUND(I199*H199,2)</f>
        <v>0</v>
      </c>
      <c r="K199" s="240"/>
      <c r="L199" s="45"/>
      <c r="M199" s="241" t="s">
        <v>1</v>
      </c>
      <c r="N199" s="242" t="s">
        <v>46</v>
      </c>
      <c r="O199" s="92"/>
      <c r="P199" s="243">
        <f>O199*H199</f>
        <v>0</v>
      </c>
      <c r="Q199" s="243">
        <v>0.040000000000000001</v>
      </c>
      <c r="R199" s="243">
        <f>Q199*H199</f>
        <v>0.28620000000000001</v>
      </c>
      <c r="S199" s="243">
        <v>0</v>
      </c>
      <c r="T199" s="24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5" t="s">
        <v>148</v>
      </c>
      <c r="AT199" s="245" t="s">
        <v>144</v>
      </c>
      <c r="AU199" s="245" t="s">
        <v>149</v>
      </c>
      <c r="AY199" s="18" t="s">
        <v>141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8" t="s">
        <v>149</v>
      </c>
      <c r="BK199" s="246">
        <f>ROUND(I199*H199,2)</f>
        <v>0</v>
      </c>
      <c r="BL199" s="18" t="s">
        <v>148</v>
      </c>
      <c r="BM199" s="245" t="s">
        <v>246</v>
      </c>
    </row>
    <row r="200" s="14" customFormat="1">
      <c r="A200" s="14"/>
      <c r="B200" s="258"/>
      <c r="C200" s="259"/>
      <c r="D200" s="249" t="s">
        <v>151</v>
      </c>
      <c r="E200" s="260" t="s">
        <v>1</v>
      </c>
      <c r="F200" s="261" t="s">
        <v>247</v>
      </c>
      <c r="G200" s="259"/>
      <c r="H200" s="262">
        <v>5.04</v>
      </c>
      <c r="I200" s="263"/>
      <c r="J200" s="259"/>
      <c r="K200" s="259"/>
      <c r="L200" s="264"/>
      <c r="M200" s="265"/>
      <c r="N200" s="266"/>
      <c r="O200" s="266"/>
      <c r="P200" s="266"/>
      <c r="Q200" s="266"/>
      <c r="R200" s="266"/>
      <c r="S200" s="266"/>
      <c r="T200" s="26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8" t="s">
        <v>151</v>
      </c>
      <c r="AU200" s="268" t="s">
        <v>149</v>
      </c>
      <c r="AV200" s="14" t="s">
        <v>149</v>
      </c>
      <c r="AW200" s="14" t="s">
        <v>36</v>
      </c>
      <c r="AX200" s="14" t="s">
        <v>80</v>
      </c>
      <c r="AY200" s="268" t="s">
        <v>141</v>
      </c>
    </row>
    <row r="201" s="14" customFormat="1">
      <c r="A201" s="14"/>
      <c r="B201" s="258"/>
      <c r="C201" s="259"/>
      <c r="D201" s="249" t="s">
        <v>151</v>
      </c>
      <c r="E201" s="260" t="s">
        <v>1</v>
      </c>
      <c r="F201" s="261" t="s">
        <v>248</v>
      </c>
      <c r="G201" s="259"/>
      <c r="H201" s="262">
        <v>2.1150000000000002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8" t="s">
        <v>151</v>
      </c>
      <c r="AU201" s="268" t="s">
        <v>149</v>
      </c>
      <c r="AV201" s="14" t="s">
        <v>149</v>
      </c>
      <c r="AW201" s="14" t="s">
        <v>36</v>
      </c>
      <c r="AX201" s="14" t="s">
        <v>80</v>
      </c>
      <c r="AY201" s="268" t="s">
        <v>141</v>
      </c>
    </row>
    <row r="202" s="15" customFormat="1">
      <c r="A202" s="15"/>
      <c r="B202" s="269"/>
      <c r="C202" s="270"/>
      <c r="D202" s="249" t="s">
        <v>151</v>
      </c>
      <c r="E202" s="271" t="s">
        <v>1</v>
      </c>
      <c r="F202" s="272" t="s">
        <v>181</v>
      </c>
      <c r="G202" s="270"/>
      <c r="H202" s="273">
        <v>7.1550000000000002</v>
      </c>
      <c r="I202" s="274"/>
      <c r="J202" s="270"/>
      <c r="K202" s="270"/>
      <c r="L202" s="275"/>
      <c r="M202" s="276"/>
      <c r="N202" s="277"/>
      <c r="O202" s="277"/>
      <c r="P202" s="277"/>
      <c r="Q202" s="277"/>
      <c r="R202" s="277"/>
      <c r="S202" s="277"/>
      <c r="T202" s="27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9" t="s">
        <v>151</v>
      </c>
      <c r="AU202" s="279" t="s">
        <v>149</v>
      </c>
      <c r="AV202" s="15" t="s">
        <v>148</v>
      </c>
      <c r="AW202" s="15" t="s">
        <v>36</v>
      </c>
      <c r="AX202" s="15" t="s">
        <v>88</v>
      </c>
      <c r="AY202" s="279" t="s">
        <v>141</v>
      </c>
    </row>
    <row r="203" s="2" customFormat="1" ht="21.75" customHeight="1">
      <c r="A203" s="39"/>
      <c r="B203" s="40"/>
      <c r="C203" s="233" t="s">
        <v>249</v>
      </c>
      <c r="D203" s="233" t="s">
        <v>144</v>
      </c>
      <c r="E203" s="234" t="s">
        <v>250</v>
      </c>
      <c r="F203" s="235" t="s">
        <v>251</v>
      </c>
      <c r="G203" s="236" t="s">
        <v>174</v>
      </c>
      <c r="H203" s="237">
        <v>51.381999999999998</v>
      </c>
      <c r="I203" s="238"/>
      <c r="J203" s="239">
        <f>ROUND(I203*H203,2)</f>
        <v>0</v>
      </c>
      <c r="K203" s="240"/>
      <c r="L203" s="45"/>
      <c r="M203" s="241" t="s">
        <v>1</v>
      </c>
      <c r="N203" s="242" t="s">
        <v>46</v>
      </c>
      <c r="O203" s="92"/>
      <c r="P203" s="243">
        <f>O203*H203</f>
        <v>0</v>
      </c>
      <c r="Q203" s="243">
        <v>0.0048900000000000002</v>
      </c>
      <c r="R203" s="243">
        <f>Q203*H203</f>
        <v>0.25125797999999999</v>
      </c>
      <c r="S203" s="243">
        <v>0</v>
      </c>
      <c r="T203" s="24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5" t="s">
        <v>148</v>
      </c>
      <c r="AT203" s="245" t="s">
        <v>144</v>
      </c>
      <c r="AU203" s="245" t="s">
        <v>149</v>
      </c>
      <c r="AY203" s="18" t="s">
        <v>141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8" t="s">
        <v>149</v>
      </c>
      <c r="BK203" s="246">
        <f>ROUND(I203*H203,2)</f>
        <v>0</v>
      </c>
      <c r="BL203" s="18" t="s">
        <v>148</v>
      </c>
      <c r="BM203" s="245" t="s">
        <v>252</v>
      </c>
    </row>
    <row r="204" s="13" customFormat="1">
      <c r="A204" s="13"/>
      <c r="B204" s="247"/>
      <c r="C204" s="248"/>
      <c r="D204" s="249" t="s">
        <v>151</v>
      </c>
      <c r="E204" s="250" t="s">
        <v>1</v>
      </c>
      <c r="F204" s="251" t="s">
        <v>176</v>
      </c>
      <c r="G204" s="248"/>
      <c r="H204" s="250" t="s">
        <v>1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151</v>
      </c>
      <c r="AU204" s="257" t="s">
        <v>149</v>
      </c>
      <c r="AV204" s="13" t="s">
        <v>88</v>
      </c>
      <c r="AW204" s="13" t="s">
        <v>36</v>
      </c>
      <c r="AX204" s="13" t="s">
        <v>80</v>
      </c>
      <c r="AY204" s="257" t="s">
        <v>141</v>
      </c>
    </row>
    <row r="205" s="14" customFormat="1">
      <c r="A205" s="14"/>
      <c r="B205" s="258"/>
      <c r="C205" s="259"/>
      <c r="D205" s="249" t="s">
        <v>151</v>
      </c>
      <c r="E205" s="260" t="s">
        <v>1</v>
      </c>
      <c r="F205" s="261" t="s">
        <v>177</v>
      </c>
      <c r="G205" s="259"/>
      <c r="H205" s="262">
        <v>4.3609999999999998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8" t="s">
        <v>151</v>
      </c>
      <c r="AU205" s="268" t="s">
        <v>149</v>
      </c>
      <c r="AV205" s="14" t="s">
        <v>149</v>
      </c>
      <c r="AW205" s="14" t="s">
        <v>36</v>
      </c>
      <c r="AX205" s="14" t="s">
        <v>80</v>
      </c>
      <c r="AY205" s="268" t="s">
        <v>141</v>
      </c>
    </row>
    <row r="206" s="14" customFormat="1">
      <c r="A206" s="14"/>
      <c r="B206" s="258"/>
      <c r="C206" s="259"/>
      <c r="D206" s="249" t="s">
        <v>151</v>
      </c>
      <c r="E206" s="260" t="s">
        <v>1</v>
      </c>
      <c r="F206" s="261" t="s">
        <v>253</v>
      </c>
      <c r="G206" s="259"/>
      <c r="H206" s="262">
        <v>1.3009999999999999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8" t="s">
        <v>151</v>
      </c>
      <c r="AU206" s="268" t="s">
        <v>149</v>
      </c>
      <c r="AV206" s="14" t="s">
        <v>149</v>
      </c>
      <c r="AW206" s="14" t="s">
        <v>36</v>
      </c>
      <c r="AX206" s="14" t="s">
        <v>80</v>
      </c>
      <c r="AY206" s="268" t="s">
        <v>141</v>
      </c>
    </row>
    <row r="207" s="13" customFormat="1">
      <c r="A207" s="13"/>
      <c r="B207" s="247"/>
      <c r="C207" s="248"/>
      <c r="D207" s="249" t="s">
        <v>151</v>
      </c>
      <c r="E207" s="250" t="s">
        <v>1</v>
      </c>
      <c r="F207" s="251" t="s">
        <v>179</v>
      </c>
      <c r="G207" s="248"/>
      <c r="H207" s="250" t="s">
        <v>1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7" t="s">
        <v>151</v>
      </c>
      <c r="AU207" s="257" t="s">
        <v>149</v>
      </c>
      <c r="AV207" s="13" t="s">
        <v>88</v>
      </c>
      <c r="AW207" s="13" t="s">
        <v>36</v>
      </c>
      <c r="AX207" s="13" t="s">
        <v>80</v>
      </c>
      <c r="AY207" s="257" t="s">
        <v>141</v>
      </c>
    </row>
    <row r="208" s="14" customFormat="1">
      <c r="A208" s="14"/>
      <c r="B208" s="258"/>
      <c r="C208" s="259"/>
      <c r="D208" s="249" t="s">
        <v>151</v>
      </c>
      <c r="E208" s="260" t="s">
        <v>1</v>
      </c>
      <c r="F208" s="261" t="s">
        <v>254</v>
      </c>
      <c r="G208" s="259"/>
      <c r="H208" s="262">
        <v>3.448</v>
      </c>
      <c r="I208" s="263"/>
      <c r="J208" s="259"/>
      <c r="K208" s="259"/>
      <c r="L208" s="264"/>
      <c r="M208" s="265"/>
      <c r="N208" s="266"/>
      <c r="O208" s="266"/>
      <c r="P208" s="266"/>
      <c r="Q208" s="266"/>
      <c r="R208" s="266"/>
      <c r="S208" s="266"/>
      <c r="T208" s="26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8" t="s">
        <v>151</v>
      </c>
      <c r="AU208" s="268" t="s">
        <v>149</v>
      </c>
      <c r="AV208" s="14" t="s">
        <v>149</v>
      </c>
      <c r="AW208" s="14" t="s">
        <v>36</v>
      </c>
      <c r="AX208" s="14" t="s">
        <v>80</v>
      </c>
      <c r="AY208" s="268" t="s">
        <v>141</v>
      </c>
    </row>
    <row r="209" s="16" customFormat="1">
      <c r="A209" s="16"/>
      <c r="B209" s="280"/>
      <c r="C209" s="281"/>
      <c r="D209" s="249" t="s">
        <v>151</v>
      </c>
      <c r="E209" s="282" t="s">
        <v>1</v>
      </c>
      <c r="F209" s="283" t="s">
        <v>255</v>
      </c>
      <c r="G209" s="281"/>
      <c r="H209" s="284">
        <v>9.1099999999999994</v>
      </c>
      <c r="I209" s="285"/>
      <c r="J209" s="281"/>
      <c r="K209" s="281"/>
      <c r="L209" s="286"/>
      <c r="M209" s="287"/>
      <c r="N209" s="288"/>
      <c r="O209" s="288"/>
      <c r="P209" s="288"/>
      <c r="Q209" s="288"/>
      <c r="R209" s="288"/>
      <c r="S209" s="288"/>
      <c r="T209" s="289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90" t="s">
        <v>151</v>
      </c>
      <c r="AU209" s="290" t="s">
        <v>149</v>
      </c>
      <c r="AV209" s="16" t="s">
        <v>142</v>
      </c>
      <c r="AW209" s="16" t="s">
        <v>36</v>
      </c>
      <c r="AX209" s="16" t="s">
        <v>80</v>
      </c>
      <c r="AY209" s="290" t="s">
        <v>141</v>
      </c>
    </row>
    <row r="210" s="13" customFormat="1">
      <c r="A210" s="13"/>
      <c r="B210" s="247"/>
      <c r="C210" s="248"/>
      <c r="D210" s="249" t="s">
        <v>151</v>
      </c>
      <c r="E210" s="250" t="s">
        <v>1</v>
      </c>
      <c r="F210" s="251" t="s">
        <v>186</v>
      </c>
      <c r="G210" s="248"/>
      <c r="H210" s="250" t="s">
        <v>1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7" t="s">
        <v>151</v>
      </c>
      <c r="AU210" s="257" t="s">
        <v>149</v>
      </c>
      <c r="AV210" s="13" t="s">
        <v>88</v>
      </c>
      <c r="AW210" s="13" t="s">
        <v>36</v>
      </c>
      <c r="AX210" s="13" t="s">
        <v>80</v>
      </c>
      <c r="AY210" s="257" t="s">
        <v>141</v>
      </c>
    </row>
    <row r="211" s="14" customFormat="1">
      <c r="A211" s="14"/>
      <c r="B211" s="258"/>
      <c r="C211" s="259"/>
      <c r="D211" s="249" t="s">
        <v>151</v>
      </c>
      <c r="E211" s="260" t="s">
        <v>1</v>
      </c>
      <c r="F211" s="261" t="s">
        <v>256</v>
      </c>
      <c r="G211" s="259"/>
      <c r="H211" s="262">
        <v>34.578000000000003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8" t="s">
        <v>151</v>
      </c>
      <c r="AU211" s="268" t="s">
        <v>149</v>
      </c>
      <c r="AV211" s="14" t="s">
        <v>149</v>
      </c>
      <c r="AW211" s="14" t="s">
        <v>36</v>
      </c>
      <c r="AX211" s="14" t="s">
        <v>80</v>
      </c>
      <c r="AY211" s="268" t="s">
        <v>141</v>
      </c>
    </row>
    <row r="212" s="13" customFormat="1">
      <c r="A212" s="13"/>
      <c r="B212" s="247"/>
      <c r="C212" s="248"/>
      <c r="D212" s="249" t="s">
        <v>151</v>
      </c>
      <c r="E212" s="250" t="s">
        <v>1</v>
      </c>
      <c r="F212" s="251" t="s">
        <v>188</v>
      </c>
      <c r="G212" s="248"/>
      <c r="H212" s="250" t="s">
        <v>1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7" t="s">
        <v>151</v>
      </c>
      <c r="AU212" s="257" t="s">
        <v>149</v>
      </c>
      <c r="AV212" s="13" t="s">
        <v>88</v>
      </c>
      <c r="AW212" s="13" t="s">
        <v>36</v>
      </c>
      <c r="AX212" s="13" t="s">
        <v>80</v>
      </c>
      <c r="AY212" s="257" t="s">
        <v>141</v>
      </c>
    </row>
    <row r="213" s="14" customFormat="1">
      <c r="A213" s="14"/>
      <c r="B213" s="258"/>
      <c r="C213" s="259"/>
      <c r="D213" s="249" t="s">
        <v>151</v>
      </c>
      <c r="E213" s="260" t="s">
        <v>1</v>
      </c>
      <c r="F213" s="261" t="s">
        <v>257</v>
      </c>
      <c r="G213" s="259"/>
      <c r="H213" s="262">
        <v>-14.074</v>
      </c>
      <c r="I213" s="263"/>
      <c r="J213" s="259"/>
      <c r="K213" s="259"/>
      <c r="L213" s="264"/>
      <c r="M213" s="265"/>
      <c r="N213" s="266"/>
      <c r="O213" s="266"/>
      <c r="P213" s="266"/>
      <c r="Q213" s="266"/>
      <c r="R213" s="266"/>
      <c r="S213" s="266"/>
      <c r="T213" s="26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8" t="s">
        <v>151</v>
      </c>
      <c r="AU213" s="268" t="s">
        <v>149</v>
      </c>
      <c r="AV213" s="14" t="s">
        <v>149</v>
      </c>
      <c r="AW213" s="14" t="s">
        <v>36</v>
      </c>
      <c r="AX213" s="14" t="s">
        <v>80</v>
      </c>
      <c r="AY213" s="268" t="s">
        <v>141</v>
      </c>
    </row>
    <row r="214" s="16" customFormat="1">
      <c r="A214" s="16"/>
      <c r="B214" s="280"/>
      <c r="C214" s="281"/>
      <c r="D214" s="249" t="s">
        <v>151</v>
      </c>
      <c r="E214" s="282" t="s">
        <v>1</v>
      </c>
      <c r="F214" s="283" t="s">
        <v>255</v>
      </c>
      <c r="G214" s="281"/>
      <c r="H214" s="284">
        <v>20.504000000000001</v>
      </c>
      <c r="I214" s="285"/>
      <c r="J214" s="281"/>
      <c r="K214" s="281"/>
      <c r="L214" s="286"/>
      <c r="M214" s="287"/>
      <c r="N214" s="288"/>
      <c r="O214" s="288"/>
      <c r="P214" s="288"/>
      <c r="Q214" s="288"/>
      <c r="R214" s="288"/>
      <c r="S214" s="288"/>
      <c r="T214" s="289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90" t="s">
        <v>151</v>
      </c>
      <c r="AU214" s="290" t="s">
        <v>149</v>
      </c>
      <c r="AV214" s="16" t="s">
        <v>142</v>
      </c>
      <c r="AW214" s="16" t="s">
        <v>36</v>
      </c>
      <c r="AX214" s="16" t="s">
        <v>80</v>
      </c>
      <c r="AY214" s="290" t="s">
        <v>141</v>
      </c>
    </row>
    <row r="215" s="13" customFormat="1">
      <c r="A215" s="13"/>
      <c r="B215" s="247"/>
      <c r="C215" s="248"/>
      <c r="D215" s="249" t="s">
        <v>151</v>
      </c>
      <c r="E215" s="250" t="s">
        <v>1</v>
      </c>
      <c r="F215" s="251" t="s">
        <v>194</v>
      </c>
      <c r="G215" s="248"/>
      <c r="H215" s="250" t="s">
        <v>1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7" t="s">
        <v>151</v>
      </c>
      <c r="AU215" s="257" t="s">
        <v>149</v>
      </c>
      <c r="AV215" s="13" t="s">
        <v>88</v>
      </c>
      <c r="AW215" s="13" t="s">
        <v>36</v>
      </c>
      <c r="AX215" s="13" t="s">
        <v>80</v>
      </c>
      <c r="AY215" s="257" t="s">
        <v>141</v>
      </c>
    </row>
    <row r="216" s="14" customFormat="1">
      <c r="A216" s="14"/>
      <c r="B216" s="258"/>
      <c r="C216" s="259"/>
      <c r="D216" s="249" t="s">
        <v>151</v>
      </c>
      <c r="E216" s="260" t="s">
        <v>1</v>
      </c>
      <c r="F216" s="261" t="s">
        <v>258</v>
      </c>
      <c r="G216" s="259"/>
      <c r="H216" s="262">
        <v>31.608000000000001</v>
      </c>
      <c r="I216" s="263"/>
      <c r="J216" s="259"/>
      <c r="K216" s="259"/>
      <c r="L216" s="264"/>
      <c r="M216" s="265"/>
      <c r="N216" s="266"/>
      <c r="O216" s="266"/>
      <c r="P216" s="266"/>
      <c r="Q216" s="266"/>
      <c r="R216" s="266"/>
      <c r="S216" s="266"/>
      <c r="T216" s="26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8" t="s">
        <v>151</v>
      </c>
      <c r="AU216" s="268" t="s">
        <v>149</v>
      </c>
      <c r="AV216" s="14" t="s">
        <v>149</v>
      </c>
      <c r="AW216" s="14" t="s">
        <v>36</v>
      </c>
      <c r="AX216" s="14" t="s">
        <v>80</v>
      </c>
      <c r="AY216" s="268" t="s">
        <v>141</v>
      </c>
    </row>
    <row r="217" s="14" customFormat="1">
      <c r="A217" s="14"/>
      <c r="B217" s="258"/>
      <c r="C217" s="259"/>
      <c r="D217" s="249" t="s">
        <v>151</v>
      </c>
      <c r="E217" s="260" t="s">
        <v>1</v>
      </c>
      <c r="F217" s="261" t="s">
        <v>259</v>
      </c>
      <c r="G217" s="259"/>
      <c r="H217" s="262">
        <v>-9.8399999999999999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8" t="s">
        <v>151</v>
      </c>
      <c r="AU217" s="268" t="s">
        <v>149</v>
      </c>
      <c r="AV217" s="14" t="s">
        <v>149</v>
      </c>
      <c r="AW217" s="14" t="s">
        <v>36</v>
      </c>
      <c r="AX217" s="14" t="s">
        <v>80</v>
      </c>
      <c r="AY217" s="268" t="s">
        <v>141</v>
      </c>
    </row>
    <row r="218" s="16" customFormat="1">
      <c r="A218" s="16"/>
      <c r="B218" s="280"/>
      <c r="C218" s="281"/>
      <c r="D218" s="249" t="s">
        <v>151</v>
      </c>
      <c r="E218" s="282" t="s">
        <v>1</v>
      </c>
      <c r="F218" s="283" t="s">
        <v>255</v>
      </c>
      <c r="G218" s="281"/>
      <c r="H218" s="284">
        <v>21.768000000000001</v>
      </c>
      <c r="I218" s="285"/>
      <c r="J218" s="281"/>
      <c r="K218" s="281"/>
      <c r="L218" s="286"/>
      <c r="M218" s="287"/>
      <c r="N218" s="288"/>
      <c r="O218" s="288"/>
      <c r="P218" s="288"/>
      <c r="Q218" s="288"/>
      <c r="R218" s="288"/>
      <c r="S218" s="288"/>
      <c r="T218" s="289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90" t="s">
        <v>151</v>
      </c>
      <c r="AU218" s="290" t="s">
        <v>149</v>
      </c>
      <c r="AV218" s="16" t="s">
        <v>142</v>
      </c>
      <c r="AW218" s="16" t="s">
        <v>36</v>
      </c>
      <c r="AX218" s="16" t="s">
        <v>80</v>
      </c>
      <c r="AY218" s="290" t="s">
        <v>141</v>
      </c>
    </row>
    <row r="219" s="15" customFormat="1">
      <c r="A219" s="15"/>
      <c r="B219" s="269"/>
      <c r="C219" s="270"/>
      <c r="D219" s="249" t="s">
        <v>151</v>
      </c>
      <c r="E219" s="271" t="s">
        <v>1</v>
      </c>
      <c r="F219" s="272" t="s">
        <v>181</v>
      </c>
      <c r="G219" s="270"/>
      <c r="H219" s="273">
        <v>51.381999999999998</v>
      </c>
      <c r="I219" s="274"/>
      <c r="J219" s="270"/>
      <c r="K219" s="270"/>
      <c r="L219" s="275"/>
      <c r="M219" s="276"/>
      <c r="N219" s="277"/>
      <c r="O219" s="277"/>
      <c r="P219" s="277"/>
      <c r="Q219" s="277"/>
      <c r="R219" s="277"/>
      <c r="S219" s="277"/>
      <c r="T219" s="27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9" t="s">
        <v>151</v>
      </c>
      <c r="AU219" s="279" t="s">
        <v>149</v>
      </c>
      <c r="AV219" s="15" t="s">
        <v>148</v>
      </c>
      <c r="AW219" s="15" t="s">
        <v>36</v>
      </c>
      <c r="AX219" s="15" t="s">
        <v>88</v>
      </c>
      <c r="AY219" s="279" t="s">
        <v>141</v>
      </c>
    </row>
    <row r="220" s="2" customFormat="1" ht="21.75" customHeight="1">
      <c r="A220" s="39"/>
      <c r="B220" s="40"/>
      <c r="C220" s="233" t="s">
        <v>260</v>
      </c>
      <c r="D220" s="233" t="s">
        <v>144</v>
      </c>
      <c r="E220" s="234" t="s">
        <v>261</v>
      </c>
      <c r="F220" s="235" t="s">
        <v>262</v>
      </c>
      <c r="G220" s="236" t="s">
        <v>174</v>
      </c>
      <c r="H220" s="237">
        <v>81.536000000000001</v>
      </c>
      <c r="I220" s="238"/>
      <c r="J220" s="239">
        <f>ROUND(I220*H220,2)</f>
        <v>0</v>
      </c>
      <c r="K220" s="240"/>
      <c r="L220" s="45"/>
      <c r="M220" s="241" t="s">
        <v>1</v>
      </c>
      <c r="N220" s="242" t="s">
        <v>46</v>
      </c>
      <c r="O220" s="92"/>
      <c r="P220" s="243">
        <f>O220*H220</f>
        <v>0</v>
      </c>
      <c r="Q220" s="243">
        <v>0.0030000000000000001</v>
      </c>
      <c r="R220" s="243">
        <f>Q220*H220</f>
        <v>0.24460800000000002</v>
      </c>
      <c r="S220" s="243">
        <v>0</v>
      </c>
      <c r="T220" s="24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5" t="s">
        <v>148</v>
      </c>
      <c r="AT220" s="245" t="s">
        <v>144</v>
      </c>
      <c r="AU220" s="245" t="s">
        <v>149</v>
      </c>
      <c r="AY220" s="18" t="s">
        <v>141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8" t="s">
        <v>149</v>
      </c>
      <c r="BK220" s="246">
        <f>ROUND(I220*H220,2)</f>
        <v>0</v>
      </c>
      <c r="BL220" s="18" t="s">
        <v>148</v>
      </c>
      <c r="BM220" s="245" t="s">
        <v>263</v>
      </c>
    </row>
    <row r="221" s="13" customFormat="1">
      <c r="A221" s="13"/>
      <c r="B221" s="247"/>
      <c r="C221" s="248"/>
      <c r="D221" s="249" t="s">
        <v>151</v>
      </c>
      <c r="E221" s="250" t="s">
        <v>1</v>
      </c>
      <c r="F221" s="251" t="s">
        <v>264</v>
      </c>
      <c r="G221" s="248"/>
      <c r="H221" s="250" t="s">
        <v>1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7" t="s">
        <v>151</v>
      </c>
      <c r="AU221" s="257" t="s">
        <v>149</v>
      </c>
      <c r="AV221" s="13" t="s">
        <v>88</v>
      </c>
      <c r="AW221" s="13" t="s">
        <v>36</v>
      </c>
      <c r="AX221" s="13" t="s">
        <v>80</v>
      </c>
      <c r="AY221" s="257" t="s">
        <v>141</v>
      </c>
    </row>
    <row r="222" s="14" customFormat="1">
      <c r="A222" s="14"/>
      <c r="B222" s="258"/>
      <c r="C222" s="259"/>
      <c r="D222" s="249" t="s">
        <v>151</v>
      </c>
      <c r="E222" s="260" t="s">
        <v>1</v>
      </c>
      <c r="F222" s="261" t="s">
        <v>265</v>
      </c>
      <c r="G222" s="259"/>
      <c r="H222" s="262">
        <v>48.143999999999998</v>
      </c>
      <c r="I222" s="263"/>
      <c r="J222" s="259"/>
      <c r="K222" s="259"/>
      <c r="L222" s="264"/>
      <c r="M222" s="265"/>
      <c r="N222" s="266"/>
      <c r="O222" s="266"/>
      <c r="P222" s="266"/>
      <c r="Q222" s="266"/>
      <c r="R222" s="266"/>
      <c r="S222" s="266"/>
      <c r="T222" s="26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8" t="s">
        <v>151</v>
      </c>
      <c r="AU222" s="268" t="s">
        <v>149</v>
      </c>
      <c r="AV222" s="14" t="s">
        <v>149</v>
      </c>
      <c r="AW222" s="14" t="s">
        <v>36</v>
      </c>
      <c r="AX222" s="14" t="s">
        <v>80</v>
      </c>
      <c r="AY222" s="268" t="s">
        <v>141</v>
      </c>
    </row>
    <row r="223" s="13" customFormat="1">
      <c r="A223" s="13"/>
      <c r="B223" s="247"/>
      <c r="C223" s="248"/>
      <c r="D223" s="249" t="s">
        <v>151</v>
      </c>
      <c r="E223" s="250" t="s">
        <v>1</v>
      </c>
      <c r="F223" s="251" t="s">
        <v>266</v>
      </c>
      <c r="G223" s="248"/>
      <c r="H223" s="250" t="s">
        <v>1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151</v>
      </c>
      <c r="AU223" s="257" t="s">
        <v>149</v>
      </c>
      <c r="AV223" s="13" t="s">
        <v>88</v>
      </c>
      <c r="AW223" s="13" t="s">
        <v>36</v>
      </c>
      <c r="AX223" s="13" t="s">
        <v>80</v>
      </c>
      <c r="AY223" s="257" t="s">
        <v>141</v>
      </c>
    </row>
    <row r="224" s="13" customFormat="1">
      <c r="A224" s="13"/>
      <c r="B224" s="247"/>
      <c r="C224" s="248"/>
      <c r="D224" s="249" t="s">
        <v>151</v>
      </c>
      <c r="E224" s="250" t="s">
        <v>1</v>
      </c>
      <c r="F224" s="251" t="s">
        <v>176</v>
      </c>
      <c r="G224" s="248"/>
      <c r="H224" s="250" t="s">
        <v>1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151</v>
      </c>
      <c r="AU224" s="257" t="s">
        <v>149</v>
      </c>
      <c r="AV224" s="13" t="s">
        <v>88</v>
      </c>
      <c r="AW224" s="13" t="s">
        <v>36</v>
      </c>
      <c r="AX224" s="13" t="s">
        <v>80</v>
      </c>
      <c r="AY224" s="257" t="s">
        <v>141</v>
      </c>
    </row>
    <row r="225" s="14" customFormat="1">
      <c r="A225" s="14"/>
      <c r="B225" s="258"/>
      <c r="C225" s="259"/>
      <c r="D225" s="249" t="s">
        <v>151</v>
      </c>
      <c r="E225" s="260" t="s">
        <v>1</v>
      </c>
      <c r="F225" s="261" t="s">
        <v>267</v>
      </c>
      <c r="G225" s="259"/>
      <c r="H225" s="262">
        <v>1.026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8" t="s">
        <v>151</v>
      </c>
      <c r="AU225" s="268" t="s">
        <v>149</v>
      </c>
      <c r="AV225" s="14" t="s">
        <v>149</v>
      </c>
      <c r="AW225" s="14" t="s">
        <v>36</v>
      </c>
      <c r="AX225" s="14" t="s">
        <v>80</v>
      </c>
      <c r="AY225" s="268" t="s">
        <v>141</v>
      </c>
    </row>
    <row r="226" s="14" customFormat="1">
      <c r="A226" s="14"/>
      <c r="B226" s="258"/>
      <c r="C226" s="259"/>
      <c r="D226" s="249" t="s">
        <v>151</v>
      </c>
      <c r="E226" s="260" t="s">
        <v>1</v>
      </c>
      <c r="F226" s="261" t="s">
        <v>253</v>
      </c>
      <c r="G226" s="259"/>
      <c r="H226" s="262">
        <v>1.3009999999999999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8" t="s">
        <v>151</v>
      </c>
      <c r="AU226" s="268" t="s">
        <v>149</v>
      </c>
      <c r="AV226" s="14" t="s">
        <v>149</v>
      </c>
      <c r="AW226" s="14" t="s">
        <v>36</v>
      </c>
      <c r="AX226" s="14" t="s">
        <v>80</v>
      </c>
      <c r="AY226" s="268" t="s">
        <v>141</v>
      </c>
    </row>
    <row r="227" s="13" customFormat="1">
      <c r="A227" s="13"/>
      <c r="B227" s="247"/>
      <c r="C227" s="248"/>
      <c r="D227" s="249" t="s">
        <v>151</v>
      </c>
      <c r="E227" s="250" t="s">
        <v>1</v>
      </c>
      <c r="F227" s="251" t="s">
        <v>179</v>
      </c>
      <c r="G227" s="248"/>
      <c r="H227" s="250" t="s">
        <v>1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7" t="s">
        <v>151</v>
      </c>
      <c r="AU227" s="257" t="s">
        <v>149</v>
      </c>
      <c r="AV227" s="13" t="s">
        <v>88</v>
      </c>
      <c r="AW227" s="13" t="s">
        <v>36</v>
      </c>
      <c r="AX227" s="13" t="s">
        <v>80</v>
      </c>
      <c r="AY227" s="257" t="s">
        <v>141</v>
      </c>
    </row>
    <row r="228" s="14" customFormat="1">
      <c r="A228" s="14"/>
      <c r="B228" s="258"/>
      <c r="C228" s="259"/>
      <c r="D228" s="249" t="s">
        <v>151</v>
      </c>
      <c r="E228" s="260" t="s">
        <v>1</v>
      </c>
      <c r="F228" s="261" t="s">
        <v>268</v>
      </c>
      <c r="G228" s="259"/>
      <c r="H228" s="262">
        <v>1.266</v>
      </c>
      <c r="I228" s="263"/>
      <c r="J228" s="259"/>
      <c r="K228" s="259"/>
      <c r="L228" s="264"/>
      <c r="M228" s="265"/>
      <c r="N228" s="266"/>
      <c r="O228" s="266"/>
      <c r="P228" s="266"/>
      <c r="Q228" s="266"/>
      <c r="R228" s="266"/>
      <c r="S228" s="266"/>
      <c r="T228" s="26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8" t="s">
        <v>151</v>
      </c>
      <c r="AU228" s="268" t="s">
        <v>149</v>
      </c>
      <c r="AV228" s="14" t="s">
        <v>149</v>
      </c>
      <c r="AW228" s="14" t="s">
        <v>36</v>
      </c>
      <c r="AX228" s="14" t="s">
        <v>80</v>
      </c>
      <c r="AY228" s="268" t="s">
        <v>141</v>
      </c>
    </row>
    <row r="229" s="16" customFormat="1">
      <c r="A229" s="16"/>
      <c r="B229" s="280"/>
      <c r="C229" s="281"/>
      <c r="D229" s="249" t="s">
        <v>151</v>
      </c>
      <c r="E229" s="282" t="s">
        <v>1</v>
      </c>
      <c r="F229" s="283" t="s">
        <v>255</v>
      </c>
      <c r="G229" s="281"/>
      <c r="H229" s="284">
        <v>51.737000000000002</v>
      </c>
      <c r="I229" s="285"/>
      <c r="J229" s="281"/>
      <c r="K229" s="281"/>
      <c r="L229" s="286"/>
      <c r="M229" s="287"/>
      <c r="N229" s="288"/>
      <c r="O229" s="288"/>
      <c r="P229" s="288"/>
      <c r="Q229" s="288"/>
      <c r="R229" s="288"/>
      <c r="S229" s="288"/>
      <c r="T229" s="289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90" t="s">
        <v>151</v>
      </c>
      <c r="AU229" s="290" t="s">
        <v>149</v>
      </c>
      <c r="AV229" s="16" t="s">
        <v>142</v>
      </c>
      <c r="AW229" s="16" t="s">
        <v>36</v>
      </c>
      <c r="AX229" s="16" t="s">
        <v>80</v>
      </c>
      <c r="AY229" s="290" t="s">
        <v>141</v>
      </c>
    </row>
    <row r="230" s="13" customFormat="1">
      <c r="A230" s="13"/>
      <c r="B230" s="247"/>
      <c r="C230" s="248"/>
      <c r="D230" s="249" t="s">
        <v>151</v>
      </c>
      <c r="E230" s="250" t="s">
        <v>1</v>
      </c>
      <c r="F230" s="251" t="s">
        <v>186</v>
      </c>
      <c r="G230" s="248"/>
      <c r="H230" s="250" t="s">
        <v>1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7" t="s">
        <v>151</v>
      </c>
      <c r="AU230" s="257" t="s">
        <v>149</v>
      </c>
      <c r="AV230" s="13" t="s">
        <v>88</v>
      </c>
      <c r="AW230" s="13" t="s">
        <v>36</v>
      </c>
      <c r="AX230" s="13" t="s">
        <v>80</v>
      </c>
      <c r="AY230" s="257" t="s">
        <v>141</v>
      </c>
    </row>
    <row r="231" s="14" customFormat="1">
      <c r="A231" s="14"/>
      <c r="B231" s="258"/>
      <c r="C231" s="259"/>
      <c r="D231" s="249" t="s">
        <v>151</v>
      </c>
      <c r="E231" s="260" t="s">
        <v>1</v>
      </c>
      <c r="F231" s="261" t="s">
        <v>269</v>
      </c>
      <c r="G231" s="259"/>
      <c r="H231" s="262">
        <v>23.210000000000001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8" t="s">
        <v>151</v>
      </c>
      <c r="AU231" s="268" t="s">
        <v>149</v>
      </c>
      <c r="AV231" s="14" t="s">
        <v>149</v>
      </c>
      <c r="AW231" s="14" t="s">
        <v>36</v>
      </c>
      <c r="AX231" s="14" t="s">
        <v>80</v>
      </c>
      <c r="AY231" s="268" t="s">
        <v>141</v>
      </c>
    </row>
    <row r="232" s="13" customFormat="1">
      <c r="A232" s="13"/>
      <c r="B232" s="247"/>
      <c r="C232" s="248"/>
      <c r="D232" s="249" t="s">
        <v>151</v>
      </c>
      <c r="E232" s="250" t="s">
        <v>1</v>
      </c>
      <c r="F232" s="251" t="s">
        <v>188</v>
      </c>
      <c r="G232" s="248"/>
      <c r="H232" s="250" t="s">
        <v>1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7" t="s">
        <v>151</v>
      </c>
      <c r="AU232" s="257" t="s">
        <v>149</v>
      </c>
      <c r="AV232" s="13" t="s">
        <v>88</v>
      </c>
      <c r="AW232" s="13" t="s">
        <v>36</v>
      </c>
      <c r="AX232" s="13" t="s">
        <v>80</v>
      </c>
      <c r="AY232" s="257" t="s">
        <v>141</v>
      </c>
    </row>
    <row r="233" s="14" customFormat="1">
      <c r="A233" s="14"/>
      <c r="B233" s="258"/>
      <c r="C233" s="259"/>
      <c r="D233" s="249" t="s">
        <v>151</v>
      </c>
      <c r="E233" s="260" t="s">
        <v>1</v>
      </c>
      <c r="F233" s="261" t="s">
        <v>270</v>
      </c>
      <c r="G233" s="259"/>
      <c r="H233" s="262">
        <v>-9.4969999999999999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8" t="s">
        <v>151</v>
      </c>
      <c r="AU233" s="268" t="s">
        <v>149</v>
      </c>
      <c r="AV233" s="14" t="s">
        <v>149</v>
      </c>
      <c r="AW233" s="14" t="s">
        <v>36</v>
      </c>
      <c r="AX233" s="14" t="s">
        <v>80</v>
      </c>
      <c r="AY233" s="268" t="s">
        <v>141</v>
      </c>
    </row>
    <row r="234" s="16" customFormat="1">
      <c r="A234" s="16"/>
      <c r="B234" s="280"/>
      <c r="C234" s="281"/>
      <c r="D234" s="249" t="s">
        <v>151</v>
      </c>
      <c r="E234" s="282" t="s">
        <v>1</v>
      </c>
      <c r="F234" s="283" t="s">
        <v>255</v>
      </c>
      <c r="G234" s="281"/>
      <c r="H234" s="284">
        <v>13.712999999999999</v>
      </c>
      <c r="I234" s="285"/>
      <c r="J234" s="281"/>
      <c r="K234" s="281"/>
      <c r="L234" s="286"/>
      <c r="M234" s="287"/>
      <c r="N234" s="288"/>
      <c r="O234" s="288"/>
      <c r="P234" s="288"/>
      <c r="Q234" s="288"/>
      <c r="R234" s="288"/>
      <c r="S234" s="288"/>
      <c r="T234" s="289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90" t="s">
        <v>151</v>
      </c>
      <c r="AU234" s="290" t="s">
        <v>149</v>
      </c>
      <c r="AV234" s="16" t="s">
        <v>142</v>
      </c>
      <c r="AW234" s="16" t="s">
        <v>36</v>
      </c>
      <c r="AX234" s="16" t="s">
        <v>80</v>
      </c>
      <c r="AY234" s="290" t="s">
        <v>141</v>
      </c>
    </row>
    <row r="235" s="13" customFormat="1">
      <c r="A235" s="13"/>
      <c r="B235" s="247"/>
      <c r="C235" s="248"/>
      <c r="D235" s="249" t="s">
        <v>151</v>
      </c>
      <c r="E235" s="250" t="s">
        <v>1</v>
      </c>
      <c r="F235" s="251" t="s">
        <v>194</v>
      </c>
      <c r="G235" s="248"/>
      <c r="H235" s="250" t="s">
        <v>1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7" t="s">
        <v>151</v>
      </c>
      <c r="AU235" s="257" t="s">
        <v>149</v>
      </c>
      <c r="AV235" s="13" t="s">
        <v>88</v>
      </c>
      <c r="AW235" s="13" t="s">
        <v>36</v>
      </c>
      <c r="AX235" s="13" t="s">
        <v>80</v>
      </c>
      <c r="AY235" s="257" t="s">
        <v>141</v>
      </c>
    </row>
    <row r="236" s="14" customFormat="1">
      <c r="A236" s="14"/>
      <c r="B236" s="258"/>
      <c r="C236" s="259"/>
      <c r="D236" s="249" t="s">
        <v>151</v>
      </c>
      <c r="E236" s="260" t="s">
        <v>1</v>
      </c>
      <c r="F236" s="261" t="s">
        <v>271</v>
      </c>
      <c r="G236" s="259"/>
      <c r="H236" s="262">
        <v>25.925999999999998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8" t="s">
        <v>151</v>
      </c>
      <c r="AU236" s="268" t="s">
        <v>149</v>
      </c>
      <c r="AV236" s="14" t="s">
        <v>149</v>
      </c>
      <c r="AW236" s="14" t="s">
        <v>36</v>
      </c>
      <c r="AX236" s="14" t="s">
        <v>80</v>
      </c>
      <c r="AY236" s="268" t="s">
        <v>141</v>
      </c>
    </row>
    <row r="237" s="14" customFormat="1">
      <c r="A237" s="14"/>
      <c r="B237" s="258"/>
      <c r="C237" s="259"/>
      <c r="D237" s="249" t="s">
        <v>151</v>
      </c>
      <c r="E237" s="260" t="s">
        <v>1</v>
      </c>
      <c r="F237" s="261" t="s">
        <v>259</v>
      </c>
      <c r="G237" s="259"/>
      <c r="H237" s="262">
        <v>-9.8399999999999999</v>
      </c>
      <c r="I237" s="263"/>
      <c r="J237" s="259"/>
      <c r="K237" s="259"/>
      <c r="L237" s="264"/>
      <c r="M237" s="265"/>
      <c r="N237" s="266"/>
      <c r="O237" s="266"/>
      <c r="P237" s="266"/>
      <c r="Q237" s="266"/>
      <c r="R237" s="266"/>
      <c r="S237" s="266"/>
      <c r="T237" s="26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8" t="s">
        <v>151</v>
      </c>
      <c r="AU237" s="268" t="s">
        <v>149</v>
      </c>
      <c r="AV237" s="14" t="s">
        <v>149</v>
      </c>
      <c r="AW237" s="14" t="s">
        <v>36</v>
      </c>
      <c r="AX237" s="14" t="s">
        <v>80</v>
      </c>
      <c r="AY237" s="268" t="s">
        <v>141</v>
      </c>
    </row>
    <row r="238" s="16" customFormat="1">
      <c r="A238" s="16"/>
      <c r="B238" s="280"/>
      <c r="C238" s="281"/>
      <c r="D238" s="249" t="s">
        <v>151</v>
      </c>
      <c r="E238" s="282" t="s">
        <v>1</v>
      </c>
      <c r="F238" s="283" t="s">
        <v>255</v>
      </c>
      <c r="G238" s="281"/>
      <c r="H238" s="284">
        <v>16.085999999999999</v>
      </c>
      <c r="I238" s="285"/>
      <c r="J238" s="281"/>
      <c r="K238" s="281"/>
      <c r="L238" s="286"/>
      <c r="M238" s="287"/>
      <c r="N238" s="288"/>
      <c r="O238" s="288"/>
      <c r="P238" s="288"/>
      <c r="Q238" s="288"/>
      <c r="R238" s="288"/>
      <c r="S238" s="288"/>
      <c r="T238" s="289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90" t="s">
        <v>151</v>
      </c>
      <c r="AU238" s="290" t="s">
        <v>149</v>
      </c>
      <c r="AV238" s="16" t="s">
        <v>142</v>
      </c>
      <c r="AW238" s="16" t="s">
        <v>36</v>
      </c>
      <c r="AX238" s="16" t="s">
        <v>80</v>
      </c>
      <c r="AY238" s="290" t="s">
        <v>141</v>
      </c>
    </row>
    <row r="239" s="15" customFormat="1">
      <c r="A239" s="15"/>
      <c r="B239" s="269"/>
      <c r="C239" s="270"/>
      <c r="D239" s="249" t="s">
        <v>151</v>
      </c>
      <c r="E239" s="271" t="s">
        <v>1</v>
      </c>
      <c r="F239" s="272" t="s">
        <v>181</v>
      </c>
      <c r="G239" s="270"/>
      <c r="H239" s="273">
        <v>81.536000000000001</v>
      </c>
      <c r="I239" s="274"/>
      <c r="J239" s="270"/>
      <c r="K239" s="270"/>
      <c r="L239" s="275"/>
      <c r="M239" s="276"/>
      <c r="N239" s="277"/>
      <c r="O239" s="277"/>
      <c r="P239" s="277"/>
      <c r="Q239" s="277"/>
      <c r="R239" s="277"/>
      <c r="S239" s="277"/>
      <c r="T239" s="27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9" t="s">
        <v>151</v>
      </c>
      <c r="AU239" s="279" t="s">
        <v>149</v>
      </c>
      <c r="AV239" s="15" t="s">
        <v>148</v>
      </c>
      <c r="AW239" s="15" t="s">
        <v>36</v>
      </c>
      <c r="AX239" s="15" t="s">
        <v>88</v>
      </c>
      <c r="AY239" s="279" t="s">
        <v>141</v>
      </c>
    </row>
    <row r="240" s="2" customFormat="1" ht="21.75" customHeight="1">
      <c r="A240" s="39"/>
      <c r="B240" s="40"/>
      <c r="C240" s="233" t="s">
        <v>272</v>
      </c>
      <c r="D240" s="233" t="s">
        <v>144</v>
      </c>
      <c r="E240" s="234" t="s">
        <v>273</v>
      </c>
      <c r="F240" s="235" t="s">
        <v>274</v>
      </c>
      <c r="G240" s="236" t="s">
        <v>156</v>
      </c>
      <c r="H240" s="237">
        <v>2</v>
      </c>
      <c r="I240" s="238"/>
      <c r="J240" s="239">
        <f>ROUND(I240*H240,2)</f>
        <v>0</v>
      </c>
      <c r="K240" s="240"/>
      <c r="L240" s="45"/>
      <c r="M240" s="241" t="s">
        <v>1</v>
      </c>
      <c r="N240" s="242" t="s">
        <v>46</v>
      </c>
      <c r="O240" s="92"/>
      <c r="P240" s="243">
        <f>O240*H240</f>
        <v>0</v>
      </c>
      <c r="Q240" s="243">
        <v>0.14699999999999999</v>
      </c>
      <c r="R240" s="243">
        <f>Q240*H240</f>
        <v>0.29399999999999998</v>
      </c>
      <c r="S240" s="243">
        <v>0</v>
      </c>
      <c r="T240" s="24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5" t="s">
        <v>148</v>
      </c>
      <c r="AT240" s="245" t="s">
        <v>144</v>
      </c>
      <c r="AU240" s="245" t="s">
        <v>149</v>
      </c>
      <c r="AY240" s="18" t="s">
        <v>141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8" t="s">
        <v>149</v>
      </c>
      <c r="BK240" s="246">
        <f>ROUND(I240*H240,2)</f>
        <v>0</v>
      </c>
      <c r="BL240" s="18" t="s">
        <v>148</v>
      </c>
      <c r="BM240" s="245" t="s">
        <v>275</v>
      </c>
    </row>
    <row r="241" s="13" customFormat="1">
      <c r="A241" s="13"/>
      <c r="B241" s="247"/>
      <c r="C241" s="248"/>
      <c r="D241" s="249" t="s">
        <v>151</v>
      </c>
      <c r="E241" s="250" t="s">
        <v>1</v>
      </c>
      <c r="F241" s="251" t="s">
        <v>276</v>
      </c>
      <c r="G241" s="248"/>
      <c r="H241" s="250" t="s">
        <v>1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7" t="s">
        <v>151</v>
      </c>
      <c r="AU241" s="257" t="s">
        <v>149</v>
      </c>
      <c r="AV241" s="13" t="s">
        <v>88</v>
      </c>
      <c r="AW241" s="13" t="s">
        <v>36</v>
      </c>
      <c r="AX241" s="13" t="s">
        <v>80</v>
      </c>
      <c r="AY241" s="257" t="s">
        <v>141</v>
      </c>
    </row>
    <row r="242" s="14" customFormat="1">
      <c r="A242" s="14"/>
      <c r="B242" s="258"/>
      <c r="C242" s="259"/>
      <c r="D242" s="249" t="s">
        <v>151</v>
      </c>
      <c r="E242" s="260" t="s">
        <v>1</v>
      </c>
      <c r="F242" s="261" t="s">
        <v>277</v>
      </c>
      <c r="G242" s="259"/>
      <c r="H242" s="262">
        <v>2</v>
      </c>
      <c r="I242" s="263"/>
      <c r="J242" s="259"/>
      <c r="K242" s="259"/>
      <c r="L242" s="264"/>
      <c r="M242" s="265"/>
      <c r="N242" s="266"/>
      <c r="O242" s="266"/>
      <c r="P242" s="266"/>
      <c r="Q242" s="266"/>
      <c r="R242" s="266"/>
      <c r="S242" s="266"/>
      <c r="T242" s="26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8" t="s">
        <v>151</v>
      </c>
      <c r="AU242" s="268" t="s">
        <v>149</v>
      </c>
      <c r="AV242" s="14" t="s">
        <v>149</v>
      </c>
      <c r="AW242" s="14" t="s">
        <v>36</v>
      </c>
      <c r="AX242" s="14" t="s">
        <v>88</v>
      </c>
      <c r="AY242" s="268" t="s">
        <v>141</v>
      </c>
    </row>
    <row r="243" s="2" customFormat="1" ht="21.75" customHeight="1">
      <c r="A243" s="39"/>
      <c r="B243" s="40"/>
      <c r="C243" s="233" t="s">
        <v>7</v>
      </c>
      <c r="D243" s="233" t="s">
        <v>144</v>
      </c>
      <c r="E243" s="234" t="s">
        <v>278</v>
      </c>
      <c r="F243" s="235" t="s">
        <v>279</v>
      </c>
      <c r="G243" s="236" t="s">
        <v>174</v>
      </c>
      <c r="H243" s="237">
        <v>48.143999999999998</v>
      </c>
      <c r="I243" s="238"/>
      <c r="J243" s="239">
        <f>ROUND(I243*H243,2)</f>
        <v>0</v>
      </c>
      <c r="K243" s="240"/>
      <c r="L243" s="45"/>
      <c r="M243" s="241" t="s">
        <v>1</v>
      </c>
      <c r="N243" s="242" t="s">
        <v>46</v>
      </c>
      <c r="O243" s="92"/>
      <c r="P243" s="243">
        <f>O243*H243</f>
        <v>0</v>
      </c>
      <c r="Q243" s="243">
        <v>0.0051999999999999998</v>
      </c>
      <c r="R243" s="243">
        <f>Q243*H243</f>
        <v>0.25034879999999998</v>
      </c>
      <c r="S243" s="243">
        <v>0</v>
      </c>
      <c r="T243" s="244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5" t="s">
        <v>148</v>
      </c>
      <c r="AT243" s="245" t="s">
        <v>144</v>
      </c>
      <c r="AU243" s="245" t="s">
        <v>149</v>
      </c>
      <c r="AY243" s="18" t="s">
        <v>141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18" t="s">
        <v>149</v>
      </c>
      <c r="BK243" s="246">
        <f>ROUND(I243*H243,2)</f>
        <v>0</v>
      </c>
      <c r="BL243" s="18" t="s">
        <v>148</v>
      </c>
      <c r="BM243" s="245" t="s">
        <v>280</v>
      </c>
    </row>
    <row r="244" s="2" customFormat="1" ht="21.75" customHeight="1">
      <c r="A244" s="39"/>
      <c r="B244" s="40"/>
      <c r="C244" s="233" t="s">
        <v>281</v>
      </c>
      <c r="D244" s="233" t="s">
        <v>144</v>
      </c>
      <c r="E244" s="234" t="s">
        <v>282</v>
      </c>
      <c r="F244" s="235" t="s">
        <v>283</v>
      </c>
      <c r="G244" s="236" t="s">
        <v>167</v>
      </c>
      <c r="H244" s="237">
        <v>53</v>
      </c>
      <c r="I244" s="238"/>
      <c r="J244" s="239">
        <f>ROUND(I244*H244,2)</f>
        <v>0</v>
      </c>
      <c r="K244" s="240"/>
      <c r="L244" s="45"/>
      <c r="M244" s="241" t="s">
        <v>1</v>
      </c>
      <c r="N244" s="242" t="s">
        <v>46</v>
      </c>
      <c r="O244" s="92"/>
      <c r="P244" s="243">
        <f>O244*H244</f>
        <v>0</v>
      </c>
      <c r="Q244" s="243">
        <v>0.0015</v>
      </c>
      <c r="R244" s="243">
        <f>Q244*H244</f>
        <v>0.079500000000000001</v>
      </c>
      <c r="S244" s="243">
        <v>0</v>
      </c>
      <c r="T244" s="24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5" t="s">
        <v>148</v>
      </c>
      <c r="AT244" s="245" t="s">
        <v>144</v>
      </c>
      <c r="AU244" s="245" t="s">
        <v>149</v>
      </c>
      <c r="AY244" s="18" t="s">
        <v>141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8" t="s">
        <v>149</v>
      </c>
      <c r="BK244" s="246">
        <f>ROUND(I244*H244,2)</f>
        <v>0</v>
      </c>
      <c r="BL244" s="18" t="s">
        <v>148</v>
      </c>
      <c r="BM244" s="245" t="s">
        <v>284</v>
      </c>
    </row>
    <row r="245" s="2" customFormat="1" ht="21.75" customHeight="1">
      <c r="A245" s="39"/>
      <c r="B245" s="40"/>
      <c r="C245" s="233" t="s">
        <v>285</v>
      </c>
      <c r="D245" s="233" t="s">
        <v>144</v>
      </c>
      <c r="E245" s="234" t="s">
        <v>286</v>
      </c>
      <c r="F245" s="235" t="s">
        <v>287</v>
      </c>
      <c r="G245" s="236" t="s">
        <v>174</v>
      </c>
      <c r="H245" s="237">
        <v>20.300000000000001</v>
      </c>
      <c r="I245" s="238"/>
      <c r="J245" s="239">
        <f>ROUND(I245*H245,2)</f>
        <v>0</v>
      </c>
      <c r="K245" s="240"/>
      <c r="L245" s="45"/>
      <c r="M245" s="241" t="s">
        <v>1</v>
      </c>
      <c r="N245" s="242" t="s">
        <v>46</v>
      </c>
      <c r="O245" s="92"/>
      <c r="P245" s="243">
        <f>O245*H245</f>
        <v>0</v>
      </c>
      <c r="Q245" s="243">
        <v>0.105</v>
      </c>
      <c r="R245" s="243">
        <f>Q245*H245</f>
        <v>2.1315</v>
      </c>
      <c r="S245" s="243">
        <v>0</v>
      </c>
      <c r="T245" s="24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5" t="s">
        <v>148</v>
      </c>
      <c r="AT245" s="245" t="s">
        <v>144</v>
      </c>
      <c r="AU245" s="245" t="s">
        <v>149</v>
      </c>
      <c r="AY245" s="18" t="s">
        <v>141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18" t="s">
        <v>149</v>
      </c>
      <c r="BK245" s="246">
        <f>ROUND(I245*H245,2)</f>
        <v>0</v>
      </c>
      <c r="BL245" s="18" t="s">
        <v>148</v>
      </c>
      <c r="BM245" s="245" t="s">
        <v>288</v>
      </c>
    </row>
    <row r="246" s="14" customFormat="1">
      <c r="A246" s="14"/>
      <c r="B246" s="258"/>
      <c r="C246" s="259"/>
      <c r="D246" s="249" t="s">
        <v>151</v>
      </c>
      <c r="E246" s="260" t="s">
        <v>1</v>
      </c>
      <c r="F246" s="261" t="s">
        <v>289</v>
      </c>
      <c r="G246" s="259"/>
      <c r="H246" s="262">
        <v>20.300000000000001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8" t="s">
        <v>151</v>
      </c>
      <c r="AU246" s="268" t="s">
        <v>149</v>
      </c>
      <c r="AV246" s="14" t="s">
        <v>149</v>
      </c>
      <c r="AW246" s="14" t="s">
        <v>36</v>
      </c>
      <c r="AX246" s="14" t="s">
        <v>88</v>
      </c>
      <c r="AY246" s="268" t="s">
        <v>141</v>
      </c>
    </row>
    <row r="247" s="2" customFormat="1" ht="16.5" customHeight="1">
      <c r="A247" s="39"/>
      <c r="B247" s="40"/>
      <c r="C247" s="233" t="s">
        <v>290</v>
      </c>
      <c r="D247" s="233" t="s">
        <v>144</v>
      </c>
      <c r="E247" s="234" t="s">
        <v>291</v>
      </c>
      <c r="F247" s="235" t="s">
        <v>292</v>
      </c>
      <c r="G247" s="236" t="s">
        <v>174</v>
      </c>
      <c r="H247" s="237">
        <v>20.300000000000001</v>
      </c>
      <c r="I247" s="238"/>
      <c r="J247" s="239">
        <f>ROUND(I247*H247,2)</f>
        <v>0</v>
      </c>
      <c r="K247" s="240"/>
      <c r="L247" s="45"/>
      <c r="M247" s="241" t="s">
        <v>1</v>
      </c>
      <c r="N247" s="242" t="s">
        <v>46</v>
      </c>
      <c r="O247" s="92"/>
      <c r="P247" s="243">
        <f>O247*H247</f>
        <v>0</v>
      </c>
      <c r="Q247" s="243">
        <v>0</v>
      </c>
      <c r="R247" s="243">
        <f>Q247*H247</f>
        <v>0</v>
      </c>
      <c r="S247" s="243">
        <v>0</v>
      </c>
      <c r="T247" s="24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5" t="s">
        <v>148</v>
      </c>
      <c r="AT247" s="245" t="s">
        <v>144</v>
      </c>
      <c r="AU247" s="245" t="s">
        <v>149</v>
      </c>
      <c r="AY247" s="18" t="s">
        <v>141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18" t="s">
        <v>149</v>
      </c>
      <c r="BK247" s="246">
        <f>ROUND(I247*H247,2)</f>
        <v>0</v>
      </c>
      <c r="BL247" s="18" t="s">
        <v>148</v>
      </c>
      <c r="BM247" s="245" t="s">
        <v>293</v>
      </c>
    </row>
    <row r="248" s="2" customFormat="1" ht="16.5" customHeight="1">
      <c r="A248" s="39"/>
      <c r="B248" s="40"/>
      <c r="C248" s="233" t="s">
        <v>294</v>
      </c>
      <c r="D248" s="233" t="s">
        <v>144</v>
      </c>
      <c r="E248" s="234" t="s">
        <v>295</v>
      </c>
      <c r="F248" s="235" t="s">
        <v>296</v>
      </c>
      <c r="G248" s="236" t="s">
        <v>174</v>
      </c>
      <c r="H248" s="237">
        <v>20.300000000000001</v>
      </c>
      <c r="I248" s="238"/>
      <c r="J248" s="239">
        <f>ROUND(I248*H248,2)</f>
        <v>0</v>
      </c>
      <c r="K248" s="240"/>
      <c r="L248" s="45"/>
      <c r="M248" s="241" t="s">
        <v>1</v>
      </c>
      <c r="N248" s="242" t="s">
        <v>46</v>
      </c>
      <c r="O248" s="92"/>
      <c r="P248" s="243">
        <f>O248*H248</f>
        <v>0</v>
      </c>
      <c r="Q248" s="243">
        <v>0.00056999999999999998</v>
      </c>
      <c r="R248" s="243">
        <f>Q248*H248</f>
        <v>0.011571</v>
      </c>
      <c r="S248" s="243">
        <v>0</v>
      </c>
      <c r="T248" s="24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5" t="s">
        <v>148</v>
      </c>
      <c r="AT248" s="245" t="s">
        <v>144</v>
      </c>
      <c r="AU248" s="245" t="s">
        <v>149</v>
      </c>
      <c r="AY248" s="18" t="s">
        <v>141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18" t="s">
        <v>149</v>
      </c>
      <c r="BK248" s="246">
        <f>ROUND(I248*H248,2)</f>
        <v>0</v>
      </c>
      <c r="BL248" s="18" t="s">
        <v>148</v>
      </c>
      <c r="BM248" s="245" t="s">
        <v>297</v>
      </c>
    </row>
    <row r="249" s="2" customFormat="1" ht="33" customHeight="1">
      <c r="A249" s="39"/>
      <c r="B249" s="40"/>
      <c r="C249" s="233" t="s">
        <v>298</v>
      </c>
      <c r="D249" s="233" t="s">
        <v>144</v>
      </c>
      <c r="E249" s="234" t="s">
        <v>299</v>
      </c>
      <c r="F249" s="235" t="s">
        <v>300</v>
      </c>
      <c r="G249" s="236" t="s">
        <v>156</v>
      </c>
      <c r="H249" s="237">
        <v>1</v>
      </c>
      <c r="I249" s="238"/>
      <c r="J249" s="239">
        <f>ROUND(I249*H249,2)</f>
        <v>0</v>
      </c>
      <c r="K249" s="240"/>
      <c r="L249" s="45"/>
      <c r="M249" s="241" t="s">
        <v>1</v>
      </c>
      <c r="N249" s="242" t="s">
        <v>46</v>
      </c>
      <c r="O249" s="92"/>
      <c r="P249" s="243">
        <f>O249*H249</f>
        <v>0</v>
      </c>
      <c r="Q249" s="243">
        <v>0.44169999999999998</v>
      </c>
      <c r="R249" s="243">
        <f>Q249*H249</f>
        <v>0.44169999999999998</v>
      </c>
      <c r="S249" s="243">
        <v>0</v>
      </c>
      <c r="T249" s="244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5" t="s">
        <v>148</v>
      </c>
      <c r="AT249" s="245" t="s">
        <v>144</v>
      </c>
      <c r="AU249" s="245" t="s">
        <v>149</v>
      </c>
      <c r="AY249" s="18" t="s">
        <v>141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18" t="s">
        <v>149</v>
      </c>
      <c r="BK249" s="246">
        <f>ROUND(I249*H249,2)</f>
        <v>0</v>
      </c>
      <c r="BL249" s="18" t="s">
        <v>148</v>
      </c>
      <c r="BM249" s="245" t="s">
        <v>301</v>
      </c>
    </row>
    <row r="250" s="2" customFormat="1" ht="21.75" customHeight="1">
      <c r="A250" s="39"/>
      <c r="B250" s="40"/>
      <c r="C250" s="233" t="s">
        <v>302</v>
      </c>
      <c r="D250" s="233" t="s">
        <v>144</v>
      </c>
      <c r="E250" s="234" t="s">
        <v>303</v>
      </c>
      <c r="F250" s="235" t="s">
        <v>304</v>
      </c>
      <c r="G250" s="236" t="s">
        <v>156</v>
      </c>
      <c r="H250" s="237">
        <v>1</v>
      </c>
      <c r="I250" s="238"/>
      <c r="J250" s="239">
        <f>ROUND(I250*H250,2)</f>
        <v>0</v>
      </c>
      <c r="K250" s="240"/>
      <c r="L250" s="45"/>
      <c r="M250" s="241" t="s">
        <v>1</v>
      </c>
      <c r="N250" s="242" t="s">
        <v>46</v>
      </c>
      <c r="O250" s="92"/>
      <c r="P250" s="243">
        <f>O250*H250</f>
        <v>0</v>
      </c>
      <c r="Q250" s="243">
        <v>0.053620000000000001</v>
      </c>
      <c r="R250" s="243">
        <f>Q250*H250</f>
        <v>0.053620000000000001</v>
      </c>
      <c r="S250" s="243">
        <v>0</v>
      </c>
      <c r="T250" s="244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5" t="s">
        <v>148</v>
      </c>
      <c r="AT250" s="245" t="s">
        <v>144</v>
      </c>
      <c r="AU250" s="245" t="s">
        <v>149</v>
      </c>
      <c r="AY250" s="18" t="s">
        <v>141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18" t="s">
        <v>149</v>
      </c>
      <c r="BK250" s="246">
        <f>ROUND(I250*H250,2)</f>
        <v>0</v>
      </c>
      <c r="BL250" s="18" t="s">
        <v>148</v>
      </c>
      <c r="BM250" s="245" t="s">
        <v>305</v>
      </c>
    </row>
    <row r="251" s="2" customFormat="1" ht="16.5" customHeight="1">
      <c r="A251" s="39"/>
      <c r="B251" s="40"/>
      <c r="C251" s="291" t="s">
        <v>306</v>
      </c>
      <c r="D251" s="291" t="s">
        <v>307</v>
      </c>
      <c r="E251" s="292" t="s">
        <v>308</v>
      </c>
      <c r="F251" s="293" t="s">
        <v>309</v>
      </c>
      <c r="G251" s="294" t="s">
        <v>156</v>
      </c>
      <c r="H251" s="295">
        <v>1</v>
      </c>
      <c r="I251" s="296"/>
      <c r="J251" s="297">
        <f>ROUND(I251*H251,2)</f>
        <v>0</v>
      </c>
      <c r="K251" s="298"/>
      <c r="L251" s="299"/>
      <c r="M251" s="300" t="s">
        <v>1</v>
      </c>
      <c r="N251" s="301" t="s">
        <v>46</v>
      </c>
      <c r="O251" s="92"/>
      <c r="P251" s="243">
        <f>O251*H251</f>
        <v>0</v>
      </c>
      <c r="Q251" s="243">
        <v>0.052999999999999998</v>
      </c>
      <c r="R251" s="243">
        <f>Q251*H251</f>
        <v>0.052999999999999998</v>
      </c>
      <c r="S251" s="243">
        <v>0</v>
      </c>
      <c r="T251" s="244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5" t="s">
        <v>190</v>
      </c>
      <c r="AT251" s="245" t="s">
        <v>307</v>
      </c>
      <c r="AU251" s="245" t="s">
        <v>149</v>
      </c>
      <c r="AY251" s="18" t="s">
        <v>141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8" t="s">
        <v>149</v>
      </c>
      <c r="BK251" s="246">
        <f>ROUND(I251*H251,2)</f>
        <v>0</v>
      </c>
      <c r="BL251" s="18" t="s">
        <v>148</v>
      </c>
      <c r="BM251" s="245" t="s">
        <v>310</v>
      </c>
    </row>
    <row r="252" s="12" customFormat="1" ht="22.8" customHeight="1">
      <c r="A252" s="12"/>
      <c r="B252" s="217"/>
      <c r="C252" s="218"/>
      <c r="D252" s="219" t="s">
        <v>79</v>
      </c>
      <c r="E252" s="231" t="s">
        <v>197</v>
      </c>
      <c r="F252" s="231" t="s">
        <v>311</v>
      </c>
      <c r="G252" s="218"/>
      <c r="H252" s="218"/>
      <c r="I252" s="221"/>
      <c r="J252" s="232">
        <f>BK252</f>
        <v>0</v>
      </c>
      <c r="K252" s="218"/>
      <c r="L252" s="223"/>
      <c r="M252" s="224"/>
      <c r="N252" s="225"/>
      <c r="O252" s="225"/>
      <c r="P252" s="226">
        <f>SUM(P253:P267)</f>
        <v>0</v>
      </c>
      <c r="Q252" s="225"/>
      <c r="R252" s="226">
        <f>SUM(R253:R267)</f>
        <v>0.0017945000000000001</v>
      </c>
      <c r="S252" s="225"/>
      <c r="T252" s="227">
        <f>SUM(T253:T267)</f>
        <v>6.5856150000000007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8" t="s">
        <v>88</v>
      </c>
      <c r="AT252" s="229" t="s">
        <v>79</v>
      </c>
      <c r="AU252" s="229" t="s">
        <v>88</v>
      </c>
      <c r="AY252" s="228" t="s">
        <v>141</v>
      </c>
      <c r="BK252" s="230">
        <f>SUM(BK253:BK267)</f>
        <v>0</v>
      </c>
    </row>
    <row r="253" s="2" customFormat="1" ht="21.75" customHeight="1">
      <c r="A253" s="39"/>
      <c r="B253" s="40"/>
      <c r="C253" s="233" t="s">
        <v>312</v>
      </c>
      <c r="D253" s="233" t="s">
        <v>144</v>
      </c>
      <c r="E253" s="234" t="s">
        <v>313</v>
      </c>
      <c r="F253" s="235" t="s">
        <v>314</v>
      </c>
      <c r="G253" s="236" t="s">
        <v>174</v>
      </c>
      <c r="H253" s="237">
        <v>40.799999999999997</v>
      </c>
      <c r="I253" s="238"/>
      <c r="J253" s="239">
        <f>ROUND(I253*H253,2)</f>
        <v>0</v>
      </c>
      <c r="K253" s="240"/>
      <c r="L253" s="45"/>
      <c r="M253" s="241" t="s">
        <v>1</v>
      </c>
      <c r="N253" s="242" t="s">
        <v>46</v>
      </c>
      <c r="O253" s="92"/>
      <c r="P253" s="243">
        <f>O253*H253</f>
        <v>0</v>
      </c>
      <c r="Q253" s="243">
        <v>4.0000000000000003E-05</v>
      </c>
      <c r="R253" s="243">
        <f>Q253*H253</f>
        <v>0.001632</v>
      </c>
      <c r="S253" s="243">
        <v>0</v>
      </c>
      <c r="T253" s="24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5" t="s">
        <v>148</v>
      </c>
      <c r="AT253" s="245" t="s">
        <v>144</v>
      </c>
      <c r="AU253" s="245" t="s">
        <v>149</v>
      </c>
      <c r="AY253" s="18" t="s">
        <v>141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18" t="s">
        <v>149</v>
      </c>
      <c r="BK253" s="246">
        <f>ROUND(I253*H253,2)</f>
        <v>0</v>
      </c>
      <c r="BL253" s="18" t="s">
        <v>148</v>
      </c>
      <c r="BM253" s="245" t="s">
        <v>315</v>
      </c>
    </row>
    <row r="254" s="14" customFormat="1">
      <c r="A254" s="14"/>
      <c r="B254" s="258"/>
      <c r="C254" s="259"/>
      <c r="D254" s="249" t="s">
        <v>151</v>
      </c>
      <c r="E254" s="260" t="s">
        <v>1</v>
      </c>
      <c r="F254" s="261" t="s">
        <v>316</v>
      </c>
      <c r="G254" s="259"/>
      <c r="H254" s="262">
        <v>40.799999999999997</v>
      </c>
      <c r="I254" s="263"/>
      <c r="J254" s="259"/>
      <c r="K254" s="259"/>
      <c r="L254" s="264"/>
      <c r="M254" s="265"/>
      <c r="N254" s="266"/>
      <c r="O254" s="266"/>
      <c r="P254" s="266"/>
      <c r="Q254" s="266"/>
      <c r="R254" s="266"/>
      <c r="S254" s="266"/>
      <c r="T254" s="26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8" t="s">
        <v>151</v>
      </c>
      <c r="AU254" s="268" t="s">
        <v>149</v>
      </c>
      <c r="AV254" s="14" t="s">
        <v>149</v>
      </c>
      <c r="AW254" s="14" t="s">
        <v>36</v>
      </c>
      <c r="AX254" s="14" t="s">
        <v>88</v>
      </c>
      <c r="AY254" s="268" t="s">
        <v>141</v>
      </c>
    </row>
    <row r="255" s="2" customFormat="1" ht="21.75" customHeight="1">
      <c r="A255" s="39"/>
      <c r="B255" s="40"/>
      <c r="C255" s="233" t="s">
        <v>317</v>
      </c>
      <c r="D255" s="233" t="s">
        <v>144</v>
      </c>
      <c r="E255" s="234" t="s">
        <v>318</v>
      </c>
      <c r="F255" s="235" t="s">
        <v>319</v>
      </c>
      <c r="G255" s="236" t="s">
        <v>174</v>
      </c>
      <c r="H255" s="237">
        <v>24.465</v>
      </c>
      <c r="I255" s="238"/>
      <c r="J255" s="239">
        <f>ROUND(I255*H255,2)</f>
        <v>0</v>
      </c>
      <c r="K255" s="240"/>
      <c r="L255" s="45"/>
      <c r="M255" s="241" t="s">
        <v>1</v>
      </c>
      <c r="N255" s="242" t="s">
        <v>46</v>
      </c>
      <c r="O255" s="92"/>
      <c r="P255" s="243">
        <f>O255*H255</f>
        <v>0</v>
      </c>
      <c r="Q255" s="243">
        <v>0</v>
      </c>
      <c r="R255" s="243">
        <f>Q255*H255</f>
        <v>0</v>
      </c>
      <c r="S255" s="243">
        <v>0.13100000000000001</v>
      </c>
      <c r="T255" s="244">
        <f>S255*H255</f>
        <v>3.2049150000000002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5" t="s">
        <v>148</v>
      </c>
      <c r="AT255" s="245" t="s">
        <v>144</v>
      </c>
      <c r="AU255" s="245" t="s">
        <v>149</v>
      </c>
      <c r="AY255" s="18" t="s">
        <v>141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18" t="s">
        <v>149</v>
      </c>
      <c r="BK255" s="246">
        <f>ROUND(I255*H255,2)</f>
        <v>0</v>
      </c>
      <c r="BL255" s="18" t="s">
        <v>148</v>
      </c>
      <c r="BM255" s="245" t="s">
        <v>320</v>
      </c>
    </row>
    <row r="256" s="13" customFormat="1">
      <c r="A256" s="13"/>
      <c r="B256" s="247"/>
      <c r="C256" s="248"/>
      <c r="D256" s="249" t="s">
        <v>151</v>
      </c>
      <c r="E256" s="250" t="s">
        <v>1</v>
      </c>
      <c r="F256" s="251" t="s">
        <v>321</v>
      </c>
      <c r="G256" s="248"/>
      <c r="H256" s="250" t="s">
        <v>1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7" t="s">
        <v>151</v>
      </c>
      <c r="AU256" s="257" t="s">
        <v>149</v>
      </c>
      <c r="AV256" s="13" t="s">
        <v>88</v>
      </c>
      <c r="AW256" s="13" t="s">
        <v>36</v>
      </c>
      <c r="AX256" s="13" t="s">
        <v>80</v>
      </c>
      <c r="AY256" s="257" t="s">
        <v>141</v>
      </c>
    </row>
    <row r="257" s="14" customFormat="1">
      <c r="A257" s="14"/>
      <c r="B257" s="258"/>
      <c r="C257" s="259"/>
      <c r="D257" s="249" t="s">
        <v>151</v>
      </c>
      <c r="E257" s="260" t="s">
        <v>1</v>
      </c>
      <c r="F257" s="261" t="s">
        <v>322</v>
      </c>
      <c r="G257" s="259"/>
      <c r="H257" s="262">
        <v>24.465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8" t="s">
        <v>151</v>
      </c>
      <c r="AU257" s="268" t="s">
        <v>149</v>
      </c>
      <c r="AV257" s="14" t="s">
        <v>149</v>
      </c>
      <c r="AW257" s="14" t="s">
        <v>36</v>
      </c>
      <c r="AX257" s="14" t="s">
        <v>80</v>
      </c>
      <c r="AY257" s="268" t="s">
        <v>141</v>
      </c>
    </row>
    <row r="258" s="15" customFormat="1">
      <c r="A258" s="15"/>
      <c r="B258" s="269"/>
      <c r="C258" s="270"/>
      <c r="D258" s="249" t="s">
        <v>151</v>
      </c>
      <c r="E258" s="271" t="s">
        <v>1</v>
      </c>
      <c r="F258" s="272" t="s">
        <v>181</v>
      </c>
      <c r="G258" s="270"/>
      <c r="H258" s="273">
        <v>24.465</v>
      </c>
      <c r="I258" s="274"/>
      <c r="J258" s="270"/>
      <c r="K258" s="270"/>
      <c r="L258" s="275"/>
      <c r="M258" s="276"/>
      <c r="N258" s="277"/>
      <c r="O258" s="277"/>
      <c r="P258" s="277"/>
      <c r="Q258" s="277"/>
      <c r="R258" s="277"/>
      <c r="S258" s="277"/>
      <c r="T258" s="27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9" t="s">
        <v>151</v>
      </c>
      <c r="AU258" s="279" t="s">
        <v>149</v>
      </c>
      <c r="AV258" s="15" t="s">
        <v>148</v>
      </c>
      <c r="AW258" s="15" t="s">
        <v>36</v>
      </c>
      <c r="AX258" s="15" t="s">
        <v>88</v>
      </c>
      <c r="AY258" s="279" t="s">
        <v>141</v>
      </c>
    </row>
    <row r="259" s="2" customFormat="1" ht="21.75" customHeight="1">
      <c r="A259" s="39"/>
      <c r="B259" s="40"/>
      <c r="C259" s="233" t="s">
        <v>323</v>
      </c>
      <c r="D259" s="233" t="s">
        <v>144</v>
      </c>
      <c r="E259" s="234" t="s">
        <v>324</v>
      </c>
      <c r="F259" s="235" t="s">
        <v>325</v>
      </c>
      <c r="G259" s="236" t="s">
        <v>174</v>
      </c>
      <c r="H259" s="237">
        <v>8.3490000000000002</v>
      </c>
      <c r="I259" s="238"/>
      <c r="J259" s="239">
        <f>ROUND(I259*H259,2)</f>
        <v>0</v>
      </c>
      <c r="K259" s="240"/>
      <c r="L259" s="45"/>
      <c r="M259" s="241" t="s">
        <v>1</v>
      </c>
      <c r="N259" s="242" t="s">
        <v>46</v>
      </c>
      <c r="O259" s="92"/>
      <c r="P259" s="243">
        <f>O259*H259</f>
        <v>0</v>
      </c>
      <c r="Q259" s="243">
        <v>0</v>
      </c>
      <c r="R259" s="243">
        <f>Q259*H259</f>
        <v>0</v>
      </c>
      <c r="S259" s="243">
        <v>0.10000000000000001</v>
      </c>
      <c r="T259" s="244">
        <f>S259*H259</f>
        <v>0.83490000000000009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5" t="s">
        <v>148</v>
      </c>
      <c r="AT259" s="245" t="s">
        <v>144</v>
      </c>
      <c r="AU259" s="245" t="s">
        <v>149</v>
      </c>
      <c r="AY259" s="18" t="s">
        <v>141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18" t="s">
        <v>149</v>
      </c>
      <c r="BK259" s="246">
        <f>ROUND(I259*H259,2)</f>
        <v>0</v>
      </c>
      <c r="BL259" s="18" t="s">
        <v>148</v>
      </c>
      <c r="BM259" s="245" t="s">
        <v>326</v>
      </c>
    </row>
    <row r="260" s="14" customFormat="1">
      <c r="A260" s="14"/>
      <c r="B260" s="258"/>
      <c r="C260" s="259"/>
      <c r="D260" s="249" t="s">
        <v>151</v>
      </c>
      <c r="E260" s="260" t="s">
        <v>1</v>
      </c>
      <c r="F260" s="261" t="s">
        <v>327</v>
      </c>
      <c r="G260" s="259"/>
      <c r="H260" s="262">
        <v>8.3490000000000002</v>
      </c>
      <c r="I260" s="263"/>
      <c r="J260" s="259"/>
      <c r="K260" s="259"/>
      <c r="L260" s="264"/>
      <c r="M260" s="265"/>
      <c r="N260" s="266"/>
      <c r="O260" s="266"/>
      <c r="P260" s="266"/>
      <c r="Q260" s="266"/>
      <c r="R260" s="266"/>
      <c r="S260" s="266"/>
      <c r="T260" s="26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8" t="s">
        <v>151</v>
      </c>
      <c r="AU260" s="268" t="s">
        <v>149</v>
      </c>
      <c r="AV260" s="14" t="s">
        <v>149</v>
      </c>
      <c r="AW260" s="14" t="s">
        <v>36</v>
      </c>
      <c r="AX260" s="14" t="s">
        <v>88</v>
      </c>
      <c r="AY260" s="268" t="s">
        <v>141</v>
      </c>
    </row>
    <row r="261" s="2" customFormat="1" ht="21.75" customHeight="1">
      <c r="A261" s="39"/>
      <c r="B261" s="40"/>
      <c r="C261" s="233" t="s">
        <v>328</v>
      </c>
      <c r="D261" s="233" t="s">
        <v>144</v>
      </c>
      <c r="E261" s="234" t="s">
        <v>329</v>
      </c>
      <c r="F261" s="235" t="s">
        <v>330</v>
      </c>
      <c r="G261" s="236" t="s">
        <v>174</v>
      </c>
      <c r="H261" s="237">
        <v>20.300000000000001</v>
      </c>
      <c r="I261" s="238"/>
      <c r="J261" s="239">
        <f>ROUND(I261*H261,2)</f>
        <v>0</v>
      </c>
      <c r="K261" s="240"/>
      <c r="L261" s="45"/>
      <c r="M261" s="241" t="s">
        <v>1</v>
      </c>
      <c r="N261" s="242" t="s">
        <v>46</v>
      </c>
      <c r="O261" s="92"/>
      <c r="P261" s="243">
        <f>O261*H261</f>
        <v>0</v>
      </c>
      <c r="Q261" s="243">
        <v>0</v>
      </c>
      <c r="R261" s="243">
        <f>Q261*H261</f>
        <v>0</v>
      </c>
      <c r="S261" s="243">
        <v>0.089999999999999997</v>
      </c>
      <c r="T261" s="244">
        <f>S261*H261</f>
        <v>1.827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5" t="s">
        <v>148</v>
      </c>
      <c r="AT261" s="245" t="s">
        <v>144</v>
      </c>
      <c r="AU261" s="245" t="s">
        <v>149</v>
      </c>
      <c r="AY261" s="18" t="s">
        <v>141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18" t="s">
        <v>149</v>
      </c>
      <c r="BK261" s="246">
        <f>ROUND(I261*H261,2)</f>
        <v>0</v>
      </c>
      <c r="BL261" s="18" t="s">
        <v>148</v>
      </c>
      <c r="BM261" s="245" t="s">
        <v>331</v>
      </c>
    </row>
    <row r="262" s="2" customFormat="1" ht="16.5" customHeight="1">
      <c r="A262" s="39"/>
      <c r="B262" s="40"/>
      <c r="C262" s="233" t="s">
        <v>332</v>
      </c>
      <c r="D262" s="233" t="s">
        <v>144</v>
      </c>
      <c r="E262" s="234" t="s">
        <v>333</v>
      </c>
      <c r="F262" s="235" t="s">
        <v>334</v>
      </c>
      <c r="G262" s="236" t="s">
        <v>174</v>
      </c>
      <c r="H262" s="237">
        <v>8.8000000000000007</v>
      </c>
      <c r="I262" s="238"/>
      <c r="J262" s="239">
        <f>ROUND(I262*H262,2)</f>
        <v>0</v>
      </c>
      <c r="K262" s="240"/>
      <c r="L262" s="45"/>
      <c r="M262" s="241" t="s">
        <v>1</v>
      </c>
      <c r="N262" s="242" t="s">
        <v>46</v>
      </c>
      <c r="O262" s="92"/>
      <c r="P262" s="243">
        <f>O262*H262</f>
        <v>0</v>
      </c>
      <c r="Q262" s="243">
        <v>0</v>
      </c>
      <c r="R262" s="243">
        <f>Q262*H262</f>
        <v>0</v>
      </c>
      <c r="S262" s="243">
        <v>0.075999999999999998</v>
      </c>
      <c r="T262" s="244">
        <f>S262*H262</f>
        <v>0.66880000000000006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5" t="s">
        <v>148</v>
      </c>
      <c r="AT262" s="245" t="s">
        <v>144</v>
      </c>
      <c r="AU262" s="245" t="s">
        <v>149</v>
      </c>
      <c r="AY262" s="18" t="s">
        <v>141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8" t="s">
        <v>149</v>
      </c>
      <c r="BK262" s="246">
        <f>ROUND(I262*H262,2)</f>
        <v>0</v>
      </c>
      <c r="BL262" s="18" t="s">
        <v>148</v>
      </c>
      <c r="BM262" s="245" t="s">
        <v>335</v>
      </c>
    </row>
    <row r="263" s="2" customFormat="1" ht="21.75" customHeight="1">
      <c r="A263" s="39"/>
      <c r="B263" s="40"/>
      <c r="C263" s="233" t="s">
        <v>336</v>
      </c>
      <c r="D263" s="233" t="s">
        <v>144</v>
      </c>
      <c r="E263" s="234" t="s">
        <v>337</v>
      </c>
      <c r="F263" s="235" t="s">
        <v>338</v>
      </c>
      <c r="G263" s="236" t="s">
        <v>339</v>
      </c>
      <c r="H263" s="237">
        <v>1</v>
      </c>
      <c r="I263" s="238"/>
      <c r="J263" s="239">
        <f>ROUND(I263*H263,2)</f>
        <v>0</v>
      </c>
      <c r="K263" s="240"/>
      <c r="L263" s="45"/>
      <c r="M263" s="241" t="s">
        <v>1</v>
      </c>
      <c r="N263" s="242" t="s">
        <v>46</v>
      </c>
      <c r="O263" s="92"/>
      <c r="P263" s="243">
        <f>O263*H263</f>
        <v>0</v>
      </c>
      <c r="Q263" s="243">
        <v>0</v>
      </c>
      <c r="R263" s="243">
        <f>Q263*H263</f>
        <v>0</v>
      </c>
      <c r="S263" s="243">
        <v>0.012999999999999999</v>
      </c>
      <c r="T263" s="244">
        <f>S263*H263</f>
        <v>0.012999999999999999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5" t="s">
        <v>148</v>
      </c>
      <c r="AT263" s="245" t="s">
        <v>144</v>
      </c>
      <c r="AU263" s="245" t="s">
        <v>149</v>
      </c>
      <c r="AY263" s="18" t="s">
        <v>141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18" t="s">
        <v>149</v>
      </c>
      <c r="BK263" s="246">
        <f>ROUND(I263*H263,2)</f>
        <v>0</v>
      </c>
      <c r="BL263" s="18" t="s">
        <v>148</v>
      </c>
      <c r="BM263" s="245" t="s">
        <v>340</v>
      </c>
    </row>
    <row r="264" s="2" customFormat="1" ht="21.75" customHeight="1">
      <c r="A264" s="39"/>
      <c r="B264" s="40"/>
      <c r="C264" s="233" t="s">
        <v>341</v>
      </c>
      <c r="D264" s="233" t="s">
        <v>144</v>
      </c>
      <c r="E264" s="234" t="s">
        <v>342</v>
      </c>
      <c r="F264" s="235" t="s">
        <v>343</v>
      </c>
      <c r="G264" s="236" t="s">
        <v>339</v>
      </c>
      <c r="H264" s="237">
        <v>1</v>
      </c>
      <c r="I264" s="238"/>
      <c r="J264" s="239">
        <f>ROUND(I264*H264,2)</f>
        <v>0</v>
      </c>
      <c r="K264" s="240"/>
      <c r="L264" s="45"/>
      <c r="M264" s="241" t="s">
        <v>1</v>
      </c>
      <c r="N264" s="242" t="s">
        <v>46</v>
      </c>
      <c r="O264" s="92"/>
      <c r="P264" s="243">
        <f>O264*H264</f>
        <v>0</v>
      </c>
      <c r="Q264" s="243">
        <v>0</v>
      </c>
      <c r="R264" s="243">
        <f>Q264*H264</f>
        <v>0</v>
      </c>
      <c r="S264" s="243">
        <v>0.036999999999999998</v>
      </c>
      <c r="T264" s="244">
        <f>S264*H264</f>
        <v>0.036999999999999998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5" t="s">
        <v>148</v>
      </c>
      <c r="AT264" s="245" t="s">
        <v>144</v>
      </c>
      <c r="AU264" s="245" t="s">
        <v>149</v>
      </c>
      <c r="AY264" s="18" t="s">
        <v>141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18" t="s">
        <v>149</v>
      </c>
      <c r="BK264" s="246">
        <f>ROUND(I264*H264,2)</f>
        <v>0</v>
      </c>
      <c r="BL264" s="18" t="s">
        <v>148</v>
      </c>
      <c r="BM264" s="245" t="s">
        <v>344</v>
      </c>
    </row>
    <row r="265" s="2" customFormat="1" ht="21.75" customHeight="1">
      <c r="A265" s="39"/>
      <c r="B265" s="40"/>
      <c r="C265" s="233" t="s">
        <v>345</v>
      </c>
      <c r="D265" s="233" t="s">
        <v>144</v>
      </c>
      <c r="E265" s="234" t="s">
        <v>346</v>
      </c>
      <c r="F265" s="235" t="s">
        <v>347</v>
      </c>
      <c r="G265" s="236" t="s">
        <v>167</v>
      </c>
      <c r="H265" s="237">
        <v>0.25</v>
      </c>
      <c r="I265" s="238"/>
      <c r="J265" s="239">
        <f>ROUND(I265*H265,2)</f>
        <v>0</v>
      </c>
      <c r="K265" s="240"/>
      <c r="L265" s="45"/>
      <c r="M265" s="241" t="s">
        <v>1</v>
      </c>
      <c r="N265" s="242" t="s">
        <v>46</v>
      </c>
      <c r="O265" s="92"/>
      <c r="P265" s="243">
        <f>O265*H265</f>
        <v>0</v>
      </c>
      <c r="Q265" s="243">
        <v>0.00064999999999999997</v>
      </c>
      <c r="R265" s="243">
        <f>Q265*H265</f>
        <v>0.00016249999999999999</v>
      </c>
      <c r="S265" s="243">
        <v>0</v>
      </c>
      <c r="T265" s="24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5" t="s">
        <v>148</v>
      </c>
      <c r="AT265" s="245" t="s">
        <v>144</v>
      </c>
      <c r="AU265" s="245" t="s">
        <v>149</v>
      </c>
      <c r="AY265" s="18" t="s">
        <v>141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8" t="s">
        <v>149</v>
      </c>
      <c r="BK265" s="246">
        <f>ROUND(I265*H265,2)</f>
        <v>0</v>
      </c>
      <c r="BL265" s="18" t="s">
        <v>148</v>
      </c>
      <c r="BM265" s="245" t="s">
        <v>348</v>
      </c>
    </row>
    <row r="266" s="13" customFormat="1">
      <c r="A266" s="13"/>
      <c r="B266" s="247"/>
      <c r="C266" s="248"/>
      <c r="D266" s="249" t="s">
        <v>151</v>
      </c>
      <c r="E266" s="250" t="s">
        <v>1</v>
      </c>
      <c r="F266" s="251" t="s">
        <v>349</v>
      </c>
      <c r="G266" s="248"/>
      <c r="H266" s="250" t="s">
        <v>1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7" t="s">
        <v>151</v>
      </c>
      <c r="AU266" s="257" t="s">
        <v>149</v>
      </c>
      <c r="AV266" s="13" t="s">
        <v>88</v>
      </c>
      <c r="AW266" s="13" t="s">
        <v>36</v>
      </c>
      <c r="AX266" s="13" t="s">
        <v>80</v>
      </c>
      <c r="AY266" s="257" t="s">
        <v>141</v>
      </c>
    </row>
    <row r="267" s="14" customFormat="1">
      <c r="A267" s="14"/>
      <c r="B267" s="258"/>
      <c r="C267" s="259"/>
      <c r="D267" s="249" t="s">
        <v>151</v>
      </c>
      <c r="E267" s="260" t="s">
        <v>1</v>
      </c>
      <c r="F267" s="261" t="s">
        <v>350</v>
      </c>
      <c r="G267" s="259"/>
      <c r="H267" s="262">
        <v>0.25</v>
      </c>
      <c r="I267" s="263"/>
      <c r="J267" s="259"/>
      <c r="K267" s="259"/>
      <c r="L267" s="264"/>
      <c r="M267" s="265"/>
      <c r="N267" s="266"/>
      <c r="O267" s="266"/>
      <c r="P267" s="266"/>
      <c r="Q267" s="266"/>
      <c r="R267" s="266"/>
      <c r="S267" s="266"/>
      <c r="T267" s="26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8" t="s">
        <v>151</v>
      </c>
      <c r="AU267" s="268" t="s">
        <v>149</v>
      </c>
      <c r="AV267" s="14" t="s">
        <v>149</v>
      </c>
      <c r="AW267" s="14" t="s">
        <v>36</v>
      </c>
      <c r="AX267" s="14" t="s">
        <v>88</v>
      </c>
      <c r="AY267" s="268" t="s">
        <v>141</v>
      </c>
    </row>
    <row r="268" s="12" customFormat="1" ht="22.8" customHeight="1">
      <c r="A268" s="12"/>
      <c r="B268" s="217"/>
      <c r="C268" s="218"/>
      <c r="D268" s="219" t="s">
        <v>79</v>
      </c>
      <c r="E268" s="231" t="s">
        <v>351</v>
      </c>
      <c r="F268" s="231" t="s">
        <v>352</v>
      </c>
      <c r="G268" s="218"/>
      <c r="H268" s="218"/>
      <c r="I268" s="221"/>
      <c r="J268" s="232">
        <f>BK268</f>
        <v>0</v>
      </c>
      <c r="K268" s="218"/>
      <c r="L268" s="223"/>
      <c r="M268" s="224"/>
      <c r="N268" s="225"/>
      <c r="O268" s="225"/>
      <c r="P268" s="226">
        <f>SUM(P269:P273)</f>
        <v>0</v>
      </c>
      <c r="Q268" s="225"/>
      <c r="R268" s="226">
        <f>SUM(R269:R273)</f>
        <v>0</v>
      </c>
      <c r="S268" s="225"/>
      <c r="T268" s="227">
        <f>SUM(T269:T273)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8" t="s">
        <v>88</v>
      </c>
      <c r="AT268" s="229" t="s">
        <v>79</v>
      </c>
      <c r="AU268" s="229" t="s">
        <v>88</v>
      </c>
      <c r="AY268" s="228" t="s">
        <v>141</v>
      </c>
      <c r="BK268" s="230">
        <f>SUM(BK269:BK273)</f>
        <v>0</v>
      </c>
    </row>
    <row r="269" s="2" customFormat="1" ht="21.75" customHeight="1">
      <c r="A269" s="39"/>
      <c r="B269" s="40"/>
      <c r="C269" s="233" t="s">
        <v>353</v>
      </c>
      <c r="D269" s="233" t="s">
        <v>144</v>
      </c>
      <c r="E269" s="234" t="s">
        <v>354</v>
      </c>
      <c r="F269" s="235" t="s">
        <v>355</v>
      </c>
      <c r="G269" s="236" t="s">
        <v>356</v>
      </c>
      <c r="H269" s="237">
        <v>7.5259999999999998</v>
      </c>
      <c r="I269" s="238"/>
      <c r="J269" s="239">
        <f>ROUND(I269*H269,2)</f>
        <v>0</v>
      </c>
      <c r="K269" s="240"/>
      <c r="L269" s="45"/>
      <c r="M269" s="241" t="s">
        <v>1</v>
      </c>
      <c r="N269" s="242" t="s">
        <v>46</v>
      </c>
      <c r="O269" s="92"/>
      <c r="P269" s="243">
        <f>O269*H269</f>
        <v>0</v>
      </c>
      <c r="Q269" s="243">
        <v>0</v>
      </c>
      <c r="R269" s="243">
        <f>Q269*H269</f>
        <v>0</v>
      </c>
      <c r="S269" s="243">
        <v>0</v>
      </c>
      <c r="T269" s="244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5" t="s">
        <v>148</v>
      </c>
      <c r="AT269" s="245" t="s">
        <v>144</v>
      </c>
      <c r="AU269" s="245" t="s">
        <v>149</v>
      </c>
      <c r="AY269" s="18" t="s">
        <v>141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18" t="s">
        <v>149</v>
      </c>
      <c r="BK269" s="246">
        <f>ROUND(I269*H269,2)</f>
        <v>0</v>
      </c>
      <c r="BL269" s="18" t="s">
        <v>148</v>
      </c>
      <c r="BM269" s="245" t="s">
        <v>357</v>
      </c>
    </row>
    <row r="270" s="2" customFormat="1" ht="21.75" customHeight="1">
      <c r="A270" s="39"/>
      <c r="B270" s="40"/>
      <c r="C270" s="233" t="s">
        <v>358</v>
      </c>
      <c r="D270" s="233" t="s">
        <v>144</v>
      </c>
      <c r="E270" s="234" t="s">
        <v>359</v>
      </c>
      <c r="F270" s="235" t="s">
        <v>360</v>
      </c>
      <c r="G270" s="236" t="s">
        <v>356</v>
      </c>
      <c r="H270" s="237">
        <v>7.5259999999999998</v>
      </c>
      <c r="I270" s="238"/>
      <c r="J270" s="239">
        <f>ROUND(I270*H270,2)</f>
        <v>0</v>
      </c>
      <c r="K270" s="240"/>
      <c r="L270" s="45"/>
      <c r="M270" s="241" t="s">
        <v>1</v>
      </c>
      <c r="N270" s="242" t="s">
        <v>46</v>
      </c>
      <c r="O270" s="92"/>
      <c r="P270" s="243">
        <f>O270*H270</f>
        <v>0</v>
      </c>
      <c r="Q270" s="243">
        <v>0</v>
      </c>
      <c r="R270" s="243">
        <f>Q270*H270</f>
        <v>0</v>
      </c>
      <c r="S270" s="243">
        <v>0</v>
      </c>
      <c r="T270" s="24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5" t="s">
        <v>148</v>
      </c>
      <c r="AT270" s="245" t="s">
        <v>144</v>
      </c>
      <c r="AU270" s="245" t="s">
        <v>149</v>
      </c>
      <c r="AY270" s="18" t="s">
        <v>141</v>
      </c>
      <c r="BE270" s="246">
        <f>IF(N270="základní",J270,0)</f>
        <v>0</v>
      </c>
      <c r="BF270" s="246">
        <f>IF(N270="snížená",J270,0)</f>
        <v>0</v>
      </c>
      <c r="BG270" s="246">
        <f>IF(N270="zákl. přenesená",J270,0)</f>
        <v>0</v>
      </c>
      <c r="BH270" s="246">
        <f>IF(N270="sníž. přenesená",J270,0)</f>
        <v>0</v>
      </c>
      <c r="BI270" s="246">
        <f>IF(N270="nulová",J270,0)</f>
        <v>0</v>
      </c>
      <c r="BJ270" s="18" t="s">
        <v>149</v>
      </c>
      <c r="BK270" s="246">
        <f>ROUND(I270*H270,2)</f>
        <v>0</v>
      </c>
      <c r="BL270" s="18" t="s">
        <v>148</v>
      </c>
      <c r="BM270" s="245" t="s">
        <v>361</v>
      </c>
    </row>
    <row r="271" s="2" customFormat="1" ht="21.75" customHeight="1">
      <c r="A271" s="39"/>
      <c r="B271" s="40"/>
      <c r="C271" s="233" t="s">
        <v>362</v>
      </c>
      <c r="D271" s="233" t="s">
        <v>144</v>
      </c>
      <c r="E271" s="234" t="s">
        <v>363</v>
      </c>
      <c r="F271" s="235" t="s">
        <v>364</v>
      </c>
      <c r="G271" s="236" t="s">
        <v>356</v>
      </c>
      <c r="H271" s="237">
        <v>166.905</v>
      </c>
      <c r="I271" s="238"/>
      <c r="J271" s="239">
        <f>ROUND(I271*H271,2)</f>
        <v>0</v>
      </c>
      <c r="K271" s="240"/>
      <c r="L271" s="45"/>
      <c r="M271" s="241" t="s">
        <v>1</v>
      </c>
      <c r="N271" s="242" t="s">
        <v>46</v>
      </c>
      <c r="O271" s="92"/>
      <c r="P271" s="243">
        <f>O271*H271</f>
        <v>0</v>
      </c>
      <c r="Q271" s="243">
        <v>0</v>
      </c>
      <c r="R271" s="243">
        <f>Q271*H271</f>
        <v>0</v>
      </c>
      <c r="S271" s="243">
        <v>0</v>
      </c>
      <c r="T271" s="24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5" t="s">
        <v>148</v>
      </c>
      <c r="AT271" s="245" t="s">
        <v>144</v>
      </c>
      <c r="AU271" s="245" t="s">
        <v>149</v>
      </c>
      <c r="AY271" s="18" t="s">
        <v>141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18" t="s">
        <v>149</v>
      </c>
      <c r="BK271" s="246">
        <f>ROUND(I271*H271,2)</f>
        <v>0</v>
      </c>
      <c r="BL271" s="18" t="s">
        <v>148</v>
      </c>
      <c r="BM271" s="245" t="s">
        <v>365</v>
      </c>
    </row>
    <row r="272" s="14" customFormat="1">
      <c r="A272" s="14"/>
      <c r="B272" s="258"/>
      <c r="C272" s="259"/>
      <c r="D272" s="249" t="s">
        <v>151</v>
      </c>
      <c r="E272" s="260" t="s">
        <v>1</v>
      </c>
      <c r="F272" s="261" t="s">
        <v>366</v>
      </c>
      <c r="G272" s="259"/>
      <c r="H272" s="262">
        <v>166.905</v>
      </c>
      <c r="I272" s="263"/>
      <c r="J272" s="259"/>
      <c r="K272" s="259"/>
      <c r="L272" s="264"/>
      <c r="M272" s="265"/>
      <c r="N272" s="266"/>
      <c r="O272" s="266"/>
      <c r="P272" s="266"/>
      <c r="Q272" s="266"/>
      <c r="R272" s="266"/>
      <c r="S272" s="266"/>
      <c r="T272" s="26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8" t="s">
        <v>151</v>
      </c>
      <c r="AU272" s="268" t="s">
        <v>149</v>
      </c>
      <c r="AV272" s="14" t="s">
        <v>149</v>
      </c>
      <c r="AW272" s="14" t="s">
        <v>36</v>
      </c>
      <c r="AX272" s="14" t="s">
        <v>88</v>
      </c>
      <c r="AY272" s="268" t="s">
        <v>141</v>
      </c>
    </row>
    <row r="273" s="2" customFormat="1" ht="21.75" customHeight="1">
      <c r="A273" s="39"/>
      <c r="B273" s="40"/>
      <c r="C273" s="233" t="s">
        <v>367</v>
      </c>
      <c r="D273" s="233" t="s">
        <v>144</v>
      </c>
      <c r="E273" s="234" t="s">
        <v>368</v>
      </c>
      <c r="F273" s="235" t="s">
        <v>369</v>
      </c>
      <c r="G273" s="236" t="s">
        <v>356</v>
      </c>
      <c r="H273" s="237">
        <v>7.5259999999999998</v>
      </c>
      <c r="I273" s="238"/>
      <c r="J273" s="239">
        <f>ROUND(I273*H273,2)</f>
        <v>0</v>
      </c>
      <c r="K273" s="240"/>
      <c r="L273" s="45"/>
      <c r="M273" s="241" t="s">
        <v>1</v>
      </c>
      <c r="N273" s="242" t="s">
        <v>46</v>
      </c>
      <c r="O273" s="92"/>
      <c r="P273" s="243">
        <f>O273*H273</f>
        <v>0</v>
      </c>
      <c r="Q273" s="243">
        <v>0</v>
      </c>
      <c r="R273" s="243">
        <f>Q273*H273</f>
        <v>0</v>
      </c>
      <c r="S273" s="243">
        <v>0</v>
      </c>
      <c r="T273" s="24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5" t="s">
        <v>148</v>
      </c>
      <c r="AT273" s="245" t="s">
        <v>144</v>
      </c>
      <c r="AU273" s="245" t="s">
        <v>149</v>
      </c>
      <c r="AY273" s="18" t="s">
        <v>141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18" t="s">
        <v>149</v>
      </c>
      <c r="BK273" s="246">
        <f>ROUND(I273*H273,2)</f>
        <v>0</v>
      </c>
      <c r="BL273" s="18" t="s">
        <v>148</v>
      </c>
      <c r="BM273" s="245" t="s">
        <v>370</v>
      </c>
    </row>
    <row r="274" s="12" customFormat="1" ht="22.8" customHeight="1">
      <c r="A274" s="12"/>
      <c r="B274" s="217"/>
      <c r="C274" s="218"/>
      <c r="D274" s="219" t="s">
        <v>79</v>
      </c>
      <c r="E274" s="231" t="s">
        <v>371</v>
      </c>
      <c r="F274" s="231" t="s">
        <v>372</v>
      </c>
      <c r="G274" s="218"/>
      <c r="H274" s="218"/>
      <c r="I274" s="221"/>
      <c r="J274" s="232">
        <f>BK274</f>
        <v>0</v>
      </c>
      <c r="K274" s="218"/>
      <c r="L274" s="223"/>
      <c r="M274" s="224"/>
      <c r="N274" s="225"/>
      <c r="O274" s="225"/>
      <c r="P274" s="226">
        <f>P275</f>
        <v>0</v>
      </c>
      <c r="Q274" s="225"/>
      <c r="R274" s="226">
        <f>R275</f>
        <v>0</v>
      </c>
      <c r="S274" s="225"/>
      <c r="T274" s="227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8" t="s">
        <v>88</v>
      </c>
      <c r="AT274" s="229" t="s">
        <v>79</v>
      </c>
      <c r="AU274" s="229" t="s">
        <v>88</v>
      </c>
      <c r="AY274" s="228" t="s">
        <v>141</v>
      </c>
      <c r="BK274" s="230">
        <f>BK275</f>
        <v>0</v>
      </c>
    </row>
    <row r="275" s="2" customFormat="1" ht="16.5" customHeight="1">
      <c r="A275" s="39"/>
      <c r="B275" s="40"/>
      <c r="C275" s="233" t="s">
        <v>373</v>
      </c>
      <c r="D275" s="233" t="s">
        <v>144</v>
      </c>
      <c r="E275" s="234" t="s">
        <v>374</v>
      </c>
      <c r="F275" s="235" t="s">
        <v>375</v>
      </c>
      <c r="G275" s="236" t="s">
        <v>356</v>
      </c>
      <c r="H275" s="237">
        <v>8.4809999999999999</v>
      </c>
      <c r="I275" s="238"/>
      <c r="J275" s="239">
        <f>ROUND(I275*H275,2)</f>
        <v>0</v>
      </c>
      <c r="K275" s="240"/>
      <c r="L275" s="45"/>
      <c r="M275" s="241" t="s">
        <v>1</v>
      </c>
      <c r="N275" s="242" t="s">
        <v>46</v>
      </c>
      <c r="O275" s="92"/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5" t="s">
        <v>148</v>
      </c>
      <c r="AT275" s="245" t="s">
        <v>144</v>
      </c>
      <c r="AU275" s="245" t="s">
        <v>149</v>
      </c>
      <c r="AY275" s="18" t="s">
        <v>141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18" t="s">
        <v>149</v>
      </c>
      <c r="BK275" s="246">
        <f>ROUND(I275*H275,2)</f>
        <v>0</v>
      </c>
      <c r="BL275" s="18" t="s">
        <v>148</v>
      </c>
      <c r="BM275" s="245" t="s">
        <v>376</v>
      </c>
    </row>
    <row r="276" s="12" customFormat="1" ht="25.92" customHeight="1">
      <c r="A276" s="12"/>
      <c r="B276" s="217"/>
      <c r="C276" s="218"/>
      <c r="D276" s="219" t="s">
        <v>79</v>
      </c>
      <c r="E276" s="220" t="s">
        <v>377</v>
      </c>
      <c r="F276" s="220" t="s">
        <v>378</v>
      </c>
      <c r="G276" s="218"/>
      <c r="H276" s="218"/>
      <c r="I276" s="221"/>
      <c r="J276" s="222">
        <f>BK276</f>
        <v>0</v>
      </c>
      <c r="K276" s="218"/>
      <c r="L276" s="223"/>
      <c r="M276" s="224"/>
      <c r="N276" s="225"/>
      <c r="O276" s="225"/>
      <c r="P276" s="226">
        <f>P277+P285+P296+P304+P314+P332+P334+P343+P375+P383+P386+P396+P414+P427+P442+P453+P456</f>
        <v>0</v>
      </c>
      <c r="Q276" s="225"/>
      <c r="R276" s="226">
        <f>R277+R285+R296+R304+R314+R332+R334+R343+R375+R383+R386+R396+R414+R427+R442+R453+R456</f>
        <v>1.2942211999999997</v>
      </c>
      <c r="S276" s="225"/>
      <c r="T276" s="227">
        <f>T277+T285+T296+T304+T314+T332+T334+T343+T375+T383+T386+T396+T414+T427+T442+T453+T456</f>
        <v>0.94028189000000006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8" t="s">
        <v>149</v>
      </c>
      <c r="AT276" s="229" t="s">
        <v>79</v>
      </c>
      <c r="AU276" s="229" t="s">
        <v>80</v>
      </c>
      <c r="AY276" s="228" t="s">
        <v>141</v>
      </c>
      <c r="BK276" s="230">
        <f>BK277+BK285+BK296+BK304+BK314+BK332+BK334+BK343+BK375+BK383+BK386+BK396+BK414+BK427+BK442+BK453+BK456</f>
        <v>0</v>
      </c>
    </row>
    <row r="277" s="12" customFormat="1" ht="22.8" customHeight="1">
      <c r="A277" s="12"/>
      <c r="B277" s="217"/>
      <c r="C277" s="218"/>
      <c r="D277" s="219" t="s">
        <v>79</v>
      </c>
      <c r="E277" s="231" t="s">
        <v>379</v>
      </c>
      <c r="F277" s="231" t="s">
        <v>380</v>
      </c>
      <c r="G277" s="218"/>
      <c r="H277" s="218"/>
      <c r="I277" s="221"/>
      <c r="J277" s="232">
        <f>BK277</f>
        <v>0</v>
      </c>
      <c r="K277" s="218"/>
      <c r="L277" s="223"/>
      <c r="M277" s="224"/>
      <c r="N277" s="225"/>
      <c r="O277" s="225"/>
      <c r="P277" s="226">
        <f>SUM(P278:P284)</f>
        <v>0</v>
      </c>
      <c r="Q277" s="225"/>
      <c r="R277" s="226">
        <f>SUM(R278:R284)</f>
        <v>0.092482079999999994</v>
      </c>
      <c r="S277" s="225"/>
      <c r="T277" s="227">
        <f>SUM(T278:T284)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8" t="s">
        <v>149</v>
      </c>
      <c r="AT277" s="229" t="s">
        <v>79</v>
      </c>
      <c r="AU277" s="229" t="s">
        <v>88</v>
      </c>
      <c r="AY277" s="228" t="s">
        <v>141</v>
      </c>
      <c r="BK277" s="230">
        <f>SUM(BK278:BK284)</f>
        <v>0</v>
      </c>
    </row>
    <row r="278" s="2" customFormat="1" ht="21.75" customHeight="1">
      <c r="A278" s="39"/>
      <c r="B278" s="40"/>
      <c r="C278" s="233" t="s">
        <v>381</v>
      </c>
      <c r="D278" s="233" t="s">
        <v>144</v>
      </c>
      <c r="E278" s="234" t="s">
        <v>382</v>
      </c>
      <c r="F278" s="235" t="s">
        <v>383</v>
      </c>
      <c r="G278" s="236" t="s">
        <v>174</v>
      </c>
      <c r="H278" s="237">
        <v>5.0999999999999996</v>
      </c>
      <c r="I278" s="238"/>
      <c r="J278" s="239">
        <f>ROUND(I278*H278,2)</f>
        <v>0</v>
      </c>
      <c r="K278" s="240"/>
      <c r="L278" s="45"/>
      <c r="M278" s="241" t="s">
        <v>1</v>
      </c>
      <c r="N278" s="242" t="s">
        <v>46</v>
      </c>
      <c r="O278" s="92"/>
      <c r="P278" s="243">
        <f>O278*H278</f>
        <v>0</v>
      </c>
      <c r="Q278" s="243">
        <v>0.0060000000000000001</v>
      </c>
      <c r="R278" s="243">
        <f>Q278*H278</f>
        <v>0.030599999999999999</v>
      </c>
      <c r="S278" s="243">
        <v>0</v>
      </c>
      <c r="T278" s="244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5" t="s">
        <v>231</v>
      </c>
      <c r="AT278" s="245" t="s">
        <v>144</v>
      </c>
      <c r="AU278" s="245" t="s">
        <v>149</v>
      </c>
      <c r="AY278" s="18" t="s">
        <v>141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18" t="s">
        <v>149</v>
      </c>
      <c r="BK278" s="246">
        <f>ROUND(I278*H278,2)</f>
        <v>0</v>
      </c>
      <c r="BL278" s="18" t="s">
        <v>231</v>
      </c>
      <c r="BM278" s="245" t="s">
        <v>384</v>
      </c>
    </row>
    <row r="279" s="14" customFormat="1">
      <c r="A279" s="14"/>
      <c r="B279" s="258"/>
      <c r="C279" s="259"/>
      <c r="D279" s="249" t="s">
        <v>151</v>
      </c>
      <c r="E279" s="260" t="s">
        <v>1</v>
      </c>
      <c r="F279" s="261" t="s">
        <v>385</v>
      </c>
      <c r="G279" s="259"/>
      <c r="H279" s="262">
        <v>5.0999999999999996</v>
      </c>
      <c r="I279" s="263"/>
      <c r="J279" s="259"/>
      <c r="K279" s="259"/>
      <c r="L279" s="264"/>
      <c r="M279" s="265"/>
      <c r="N279" s="266"/>
      <c r="O279" s="266"/>
      <c r="P279" s="266"/>
      <c r="Q279" s="266"/>
      <c r="R279" s="266"/>
      <c r="S279" s="266"/>
      <c r="T279" s="26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8" t="s">
        <v>151</v>
      </c>
      <c r="AU279" s="268" t="s">
        <v>149</v>
      </c>
      <c r="AV279" s="14" t="s">
        <v>149</v>
      </c>
      <c r="AW279" s="14" t="s">
        <v>36</v>
      </c>
      <c r="AX279" s="14" t="s">
        <v>80</v>
      </c>
      <c r="AY279" s="268" t="s">
        <v>141</v>
      </c>
    </row>
    <row r="280" s="15" customFormat="1">
      <c r="A280" s="15"/>
      <c r="B280" s="269"/>
      <c r="C280" s="270"/>
      <c r="D280" s="249" t="s">
        <v>151</v>
      </c>
      <c r="E280" s="271" t="s">
        <v>1</v>
      </c>
      <c r="F280" s="272" t="s">
        <v>181</v>
      </c>
      <c r="G280" s="270"/>
      <c r="H280" s="273">
        <v>5.0999999999999996</v>
      </c>
      <c r="I280" s="274"/>
      <c r="J280" s="270"/>
      <c r="K280" s="270"/>
      <c r="L280" s="275"/>
      <c r="M280" s="276"/>
      <c r="N280" s="277"/>
      <c r="O280" s="277"/>
      <c r="P280" s="277"/>
      <c r="Q280" s="277"/>
      <c r="R280" s="277"/>
      <c r="S280" s="277"/>
      <c r="T280" s="278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9" t="s">
        <v>151</v>
      </c>
      <c r="AU280" s="279" t="s">
        <v>149</v>
      </c>
      <c r="AV280" s="15" t="s">
        <v>148</v>
      </c>
      <c r="AW280" s="15" t="s">
        <v>36</v>
      </c>
      <c r="AX280" s="15" t="s">
        <v>88</v>
      </c>
      <c r="AY280" s="279" t="s">
        <v>141</v>
      </c>
    </row>
    <row r="281" s="2" customFormat="1" ht="21.75" customHeight="1">
      <c r="A281" s="39"/>
      <c r="B281" s="40"/>
      <c r="C281" s="233" t="s">
        <v>386</v>
      </c>
      <c r="D281" s="233" t="s">
        <v>144</v>
      </c>
      <c r="E281" s="234" t="s">
        <v>387</v>
      </c>
      <c r="F281" s="235" t="s">
        <v>388</v>
      </c>
      <c r="G281" s="236" t="s">
        <v>174</v>
      </c>
      <c r="H281" s="237">
        <v>10.128</v>
      </c>
      <c r="I281" s="238"/>
      <c r="J281" s="239">
        <f>ROUND(I281*H281,2)</f>
        <v>0</v>
      </c>
      <c r="K281" s="240"/>
      <c r="L281" s="45"/>
      <c r="M281" s="241" t="s">
        <v>1</v>
      </c>
      <c r="N281" s="242" t="s">
        <v>46</v>
      </c>
      <c r="O281" s="92"/>
      <c r="P281" s="243">
        <f>O281*H281</f>
        <v>0</v>
      </c>
      <c r="Q281" s="243">
        <v>0.00611</v>
      </c>
      <c r="R281" s="243">
        <f>Q281*H281</f>
        <v>0.061882079999999999</v>
      </c>
      <c r="S281" s="243">
        <v>0</v>
      </c>
      <c r="T281" s="24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5" t="s">
        <v>231</v>
      </c>
      <c r="AT281" s="245" t="s">
        <v>144</v>
      </c>
      <c r="AU281" s="245" t="s">
        <v>149</v>
      </c>
      <c r="AY281" s="18" t="s">
        <v>141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18" t="s">
        <v>149</v>
      </c>
      <c r="BK281" s="246">
        <f>ROUND(I281*H281,2)</f>
        <v>0</v>
      </c>
      <c r="BL281" s="18" t="s">
        <v>231</v>
      </c>
      <c r="BM281" s="245" t="s">
        <v>389</v>
      </c>
    </row>
    <row r="282" s="14" customFormat="1">
      <c r="A282" s="14"/>
      <c r="B282" s="258"/>
      <c r="C282" s="259"/>
      <c r="D282" s="249" t="s">
        <v>151</v>
      </c>
      <c r="E282" s="260" t="s">
        <v>1</v>
      </c>
      <c r="F282" s="261" t="s">
        <v>390</v>
      </c>
      <c r="G282" s="259"/>
      <c r="H282" s="262">
        <v>10.128</v>
      </c>
      <c r="I282" s="263"/>
      <c r="J282" s="259"/>
      <c r="K282" s="259"/>
      <c r="L282" s="264"/>
      <c r="M282" s="265"/>
      <c r="N282" s="266"/>
      <c r="O282" s="266"/>
      <c r="P282" s="266"/>
      <c r="Q282" s="266"/>
      <c r="R282" s="266"/>
      <c r="S282" s="266"/>
      <c r="T282" s="26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8" t="s">
        <v>151</v>
      </c>
      <c r="AU282" s="268" t="s">
        <v>149</v>
      </c>
      <c r="AV282" s="14" t="s">
        <v>149</v>
      </c>
      <c r="AW282" s="14" t="s">
        <v>36</v>
      </c>
      <c r="AX282" s="14" t="s">
        <v>80</v>
      </c>
      <c r="AY282" s="268" t="s">
        <v>141</v>
      </c>
    </row>
    <row r="283" s="15" customFormat="1">
      <c r="A283" s="15"/>
      <c r="B283" s="269"/>
      <c r="C283" s="270"/>
      <c r="D283" s="249" t="s">
        <v>151</v>
      </c>
      <c r="E283" s="271" t="s">
        <v>1</v>
      </c>
      <c r="F283" s="272" t="s">
        <v>181</v>
      </c>
      <c r="G283" s="270"/>
      <c r="H283" s="273">
        <v>10.128</v>
      </c>
      <c r="I283" s="274"/>
      <c r="J283" s="270"/>
      <c r="K283" s="270"/>
      <c r="L283" s="275"/>
      <c r="M283" s="276"/>
      <c r="N283" s="277"/>
      <c r="O283" s="277"/>
      <c r="P283" s="277"/>
      <c r="Q283" s="277"/>
      <c r="R283" s="277"/>
      <c r="S283" s="277"/>
      <c r="T283" s="278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9" t="s">
        <v>151</v>
      </c>
      <c r="AU283" s="279" t="s">
        <v>149</v>
      </c>
      <c r="AV283" s="15" t="s">
        <v>148</v>
      </c>
      <c r="AW283" s="15" t="s">
        <v>36</v>
      </c>
      <c r="AX283" s="15" t="s">
        <v>88</v>
      </c>
      <c r="AY283" s="279" t="s">
        <v>141</v>
      </c>
    </row>
    <row r="284" s="2" customFormat="1" ht="21.75" customHeight="1">
      <c r="A284" s="39"/>
      <c r="B284" s="40"/>
      <c r="C284" s="233" t="s">
        <v>391</v>
      </c>
      <c r="D284" s="233" t="s">
        <v>144</v>
      </c>
      <c r="E284" s="234" t="s">
        <v>392</v>
      </c>
      <c r="F284" s="235" t="s">
        <v>393</v>
      </c>
      <c r="G284" s="236" t="s">
        <v>394</v>
      </c>
      <c r="H284" s="302"/>
      <c r="I284" s="238"/>
      <c r="J284" s="239">
        <f>ROUND(I284*H284,2)</f>
        <v>0</v>
      </c>
      <c r="K284" s="240"/>
      <c r="L284" s="45"/>
      <c r="M284" s="241" t="s">
        <v>1</v>
      </c>
      <c r="N284" s="242" t="s">
        <v>46</v>
      </c>
      <c r="O284" s="92"/>
      <c r="P284" s="243">
        <f>O284*H284</f>
        <v>0</v>
      </c>
      <c r="Q284" s="243">
        <v>0</v>
      </c>
      <c r="R284" s="243">
        <f>Q284*H284</f>
        <v>0</v>
      </c>
      <c r="S284" s="243">
        <v>0</v>
      </c>
      <c r="T284" s="244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5" t="s">
        <v>231</v>
      </c>
      <c r="AT284" s="245" t="s">
        <v>144</v>
      </c>
      <c r="AU284" s="245" t="s">
        <v>149</v>
      </c>
      <c r="AY284" s="18" t="s">
        <v>141</v>
      </c>
      <c r="BE284" s="246">
        <f>IF(N284="základní",J284,0)</f>
        <v>0</v>
      </c>
      <c r="BF284" s="246">
        <f>IF(N284="snížená",J284,0)</f>
        <v>0</v>
      </c>
      <c r="BG284" s="246">
        <f>IF(N284="zákl. přenesená",J284,0)</f>
        <v>0</v>
      </c>
      <c r="BH284" s="246">
        <f>IF(N284="sníž. přenesená",J284,0)</f>
        <v>0</v>
      </c>
      <c r="BI284" s="246">
        <f>IF(N284="nulová",J284,0)</f>
        <v>0</v>
      </c>
      <c r="BJ284" s="18" t="s">
        <v>149</v>
      </c>
      <c r="BK284" s="246">
        <f>ROUND(I284*H284,2)</f>
        <v>0</v>
      </c>
      <c r="BL284" s="18" t="s">
        <v>231</v>
      </c>
      <c r="BM284" s="245" t="s">
        <v>395</v>
      </c>
    </row>
    <row r="285" s="12" customFormat="1" ht="22.8" customHeight="1">
      <c r="A285" s="12"/>
      <c r="B285" s="217"/>
      <c r="C285" s="218"/>
      <c r="D285" s="219" t="s">
        <v>79</v>
      </c>
      <c r="E285" s="231" t="s">
        <v>396</v>
      </c>
      <c r="F285" s="231" t="s">
        <v>397</v>
      </c>
      <c r="G285" s="218"/>
      <c r="H285" s="218"/>
      <c r="I285" s="221"/>
      <c r="J285" s="232">
        <f>BK285</f>
        <v>0</v>
      </c>
      <c r="K285" s="218"/>
      <c r="L285" s="223"/>
      <c r="M285" s="224"/>
      <c r="N285" s="225"/>
      <c r="O285" s="225"/>
      <c r="P285" s="226">
        <f>SUM(P286:P295)</f>
        <v>0</v>
      </c>
      <c r="Q285" s="225"/>
      <c r="R285" s="226">
        <f>SUM(R286:R295)</f>
        <v>0.013594</v>
      </c>
      <c r="S285" s="225"/>
      <c r="T285" s="227">
        <f>SUM(T286:T295)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8" t="s">
        <v>149</v>
      </c>
      <c r="AT285" s="229" t="s">
        <v>79</v>
      </c>
      <c r="AU285" s="229" t="s">
        <v>88</v>
      </c>
      <c r="AY285" s="228" t="s">
        <v>141</v>
      </c>
      <c r="BK285" s="230">
        <f>SUM(BK286:BK295)</f>
        <v>0</v>
      </c>
    </row>
    <row r="286" s="2" customFormat="1" ht="21.75" customHeight="1">
      <c r="A286" s="39"/>
      <c r="B286" s="40"/>
      <c r="C286" s="233" t="s">
        <v>398</v>
      </c>
      <c r="D286" s="233" t="s">
        <v>144</v>
      </c>
      <c r="E286" s="234" t="s">
        <v>399</v>
      </c>
      <c r="F286" s="235" t="s">
        <v>400</v>
      </c>
      <c r="G286" s="236" t="s">
        <v>174</v>
      </c>
      <c r="H286" s="237">
        <v>5.0999999999999996</v>
      </c>
      <c r="I286" s="238"/>
      <c r="J286" s="239">
        <f>ROUND(I286*H286,2)</f>
        <v>0</v>
      </c>
      <c r="K286" s="240"/>
      <c r="L286" s="45"/>
      <c r="M286" s="241" t="s">
        <v>1</v>
      </c>
      <c r="N286" s="242" t="s">
        <v>46</v>
      </c>
      <c r="O286" s="92"/>
      <c r="P286" s="243">
        <f>O286*H286</f>
        <v>0</v>
      </c>
      <c r="Q286" s="243">
        <v>0.00029999999999999997</v>
      </c>
      <c r="R286" s="243">
        <f>Q286*H286</f>
        <v>0.0015299999999999997</v>
      </c>
      <c r="S286" s="243">
        <v>0</v>
      </c>
      <c r="T286" s="244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5" t="s">
        <v>231</v>
      </c>
      <c r="AT286" s="245" t="s">
        <v>144</v>
      </c>
      <c r="AU286" s="245" t="s">
        <v>149</v>
      </c>
      <c r="AY286" s="18" t="s">
        <v>141</v>
      </c>
      <c r="BE286" s="246">
        <f>IF(N286="základní",J286,0)</f>
        <v>0</v>
      </c>
      <c r="BF286" s="246">
        <f>IF(N286="snížená",J286,0)</f>
        <v>0</v>
      </c>
      <c r="BG286" s="246">
        <f>IF(N286="zákl. přenesená",J286,0)</f>
        <v>0</v>
      </c>
      <c r="BH286" s="246">
        <f>IF(N286="sníž. přenesená",J286,0)</f>
        <v>0</v>
      </c>
      <c r="BI286" s="246">
        <f>IF(N286="nulová",J286,0)</f>
        <v>0</v>
      </c>
      <c r="BJ286" s="18" t="s">
        <v>149</v>
      </c>
      <c r="BK286" s="246">
        <f>ROUND(I286*H286,2)</f>
        <v>0</v>
      </c>
      <c r="BL286" s="18" t="s">
        <v>231</v>
      </c>
      <c r="BM286" s="245" t="s">
        <v>401</v>
      </c>
    </row>
    <row r="287" s="2" customFormat="1" ht="21.75" customHeight="1">
      <c r="A287" s="39"/>
      <c r="B287" s="40"/>
      <c r="C287" s="291" t="s">
        <v>402</v>
      </c>
      <c r="D287" s="291" t="s">
        <v>307</v>
      </c>
      <c r="E287" s="292" t="s">
        <v>403</v>
      </c>
      <c r="F287" s="293" t="s">
        <v>404</v>
      </c>
      <c r="G287" s="294" t="s">
        <v>174</v>
      </c>
      <c r="H287" s="295">
        <v>6</v>
      </c>
      <c r="I287" s="296"/>
      <c r="J287" s="297">
        <f>ROUND(I287*H287,2)</f>
        <v>0</v>
      </c>
      <c r="K287" s="298"/>
      <c r="L287" s="299"/>
      <c r="M287" s="300" t="s">
        <v>1</v>
      </c>
      <c r="N287" s="301" t="s">
        <v>46</v>
      </c>
      <c r="O287" s="92"/>
      <c r="P287" s="243">
        <f>O287*H287</f>
        <v>0</v>
      </c>
      <c r="Q287" s="243">
        <v>0.0016800000000000001</v>
      </c>
      <c r="R287" s="243">
        <f>Q287*H287</f>
        <v>0.01008</v>
      </c>
      <c r="S287" s="243">
        <v>0</v>
      </c>
      <c r="T287" s="244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5" t="s">
        <v>328</v>
      </c>
      <c r="AT287" s="245" t="s">
        <v>307</v>
      </c>
      <c r="AU287" s="245" t="s">
        <v>149</v>
      </c>
      <c r="AY287" s="18" t="s">
        <v>141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18" t="s">
        <v>149</v>
      </c>
      <c r="BK287" s="246">
        <f>ROUND(I287*H287,2)</f>
        <v>0</v>
      </c>
      <c r="BL287" s="18" t="s">
        <v>231</v>
      </c>
      <c r="BM287" s="245" t="s">
        <v>405</v>
      </c>
    </row>
    <row r="288" s="14" customFormat="1">
      <c r="A288" s="14"/>
      <c r="B288" s="258"/>
      <c r="C288" s="259"/>
      <c r="D288" s="249" t="s">
        <v>151</v>
      </c>
      <c r="E288" s="259"/>
      <c r="F288" s="261" t="s">
        <v>406</v>
      </c>
      <c r="G288" s="259"/>
      <c r="H288" s="262">
        <v>6</v>
      </c>
      <c r="I288" s="263"/>
      <c r="J288" s="259"/>
      <c r="K288" s="259"/>
      <c r="L288" s="264"/>
      <c r="M288" s="265"/>
      <c r="N288" s="266"/>
      <c r="O288" s="266"/>
      <c r="P288" s="266"/>
      <c r="Q288" s="266"/>
      <c r="R288" s="266"/>
      <c r="S288" s="266"/>
      <c r="T288" s="26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8" t="s">
        <v>151</v>
      </c>
      <c r="AU288" s="268" t="s">
        <v>149</v>
      </c>
      <c r="AV288" s="14" t="s">
        <v>149</v>
      </c>
      <c r="AW288" s="14" t="s">
        <v>4</v>
      </c>
      <c r="AX288" s="14" t="s">
        <v>88</v>
      </c>
      <c r="AY288" s="268" t="s">
        <v>141</v>
      </c>
    </row>
    <row r="289" s="2" customFormat="1" ht="21.75" customHeight="1">
      <c r="A289" s="39"/>
      <c r="B289" s="40"/>
      <c r="C289" s="233" t="s">
        <v>407</v>
      </c>
      <c r="D289" s="233" t="s">
        <v>144</v>
      </c>
      <c r="E289" s="234" t="s">
        <v>408</v>
      </c>
      <c r="F289" s="235" t="s">
        <v>409</v>
      </c>
      <c r="G289" s="236" t="s">
        <v>167</v>
      </c>
      <c r="H289" s="237">
        <v>38</v>
      </c>
      <c r="I289" s="238"/>
      <c r="J289" s="239">
        <f>ROUND(I289*H289,2)</f>
        <v>0</v>
      </c>
      <c r="K289" s="240"/>
      <c r="L289" s="45"/>
      <c r="M289" s="241" t="s">
        <v>1</v>
      </c>
      <c r="N289" s="242" t="s">
        <v>46</v>
      </c>
      <c r="O289" s="92"/>
      <c r="P289" s="243">
        <f>O289*H289</f>
        <v>0</v>
      </c>
      <c r="Q289" s="243">
        <v>0</v>
      </c>
      <c r="R289" s="243">
        <f>Q289*H289</f>
        <v>0</v>
      </c>
      <c r="S289" s="243">
        <v>0</v>
      </c>
      <c r="T289" s="244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5" t="s">
        <v>231</v>
      </c>
      <c r="AT289" s="245" t="s">
        <v>144</v>
      </c>
      <c r="AU289" s="245" t="s">
        <v>149</v>
      </c>
      <c r="AY289" s="18" t="s">
        <v>141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18" t="s">
        <v>149</v>
      </c>
      <c r="BK289" s="246">
        <f>ROUND(I289*H289,2)</f>
        <v>0</v>
      </c>
      <c r="BL289" s="18" t="s">
        <v>231</v>
      </c>
      <c r="BM289" s="245" t="s">
        <v>410</v>
      </c>
    </row>
    <row r="290" s="2" customFormat="1" ht="16.5" customHeight="1">
      <c r="A290" s="39"/>
      <c r="B290" s="40"/>
      <c r="C290" s="291" t="s">
        <v>411</v>
      </c>
      <c r="D290" s="291" t="s">
        <v>307</v>
      </c>
      <c r="E290" s="292" t="s">
        <v>412</v>
      </c>
      <c r="F290" s="293" t="s">
        <v>413</v>
      </c>
      <c r="G290" s="294" t="s">
        <v>167</v>
      </c>
      <c r="H290" s="295">
        <v>38</v>
      </c>
      <c r="I290" s="296"/>
      <c r="J290" s="297">
        <f>ROUND(I290*H290,2)</f>
        <v>0</v>
      </c>
      <c r="K290" s="298"/>
      <c r="L290" s="299"/>
      <c r="M290" s="300" t="s">
        <v>1</v>
      </c>
      <c r="N290" s="301" t="s">
        <v>46</v>
      </c>
      <c r="O290" s="92"/>
      <c r="P290" s="243">
        <f>O290*H290</f>
        <v>0</v>
      </c>
      <c r="Q290" s="243">
        <v>2.0000000000000002E-05</v>
      </c>
      <c r="R290" s="243">
        <f>Q290*H290</f>
        <v>0.00076000000000000004</v>
      </c>
      <c r="S290" s="243">
        <v>0</v>
      </c>
      <c r="T290" s="244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5" t="s">
        <v>328</v>
      </c>
      <c r="AT290" s="245" t="s">
        <v>307</v>
      </c>
      <c r="AU290" s="245" t="s">
        <v>149</v>
      </c>
      <c r="AY290" s="18" t="s">
        <v>141</v>
      </c>
      <c r="BE290" s="246">
        <f>IF(N290="základní",J290,0)</f>
        <v>0</v>
      </c>
      <c r="BF290" s="246">
        <f>IF(N290="snížená",J290,0)</f>
        <v>0</v>
      </c>
      <c r="BG290" s="246">
        <f>IF(N290="zákl. přenesená",J290,0)</f>
        <v>0</v>
      </c>
      <c r="BH290" s="246">
        <f>IF(N290="sníž. přenesená",J290,0)</f>
        <v>0</v>
      </c>
      <c r="BI290" s="246">
        <f>IF(N290="nulová",J290,0)</f>
        <v>0</v>
      </c>
      <c r="BJ290" s="18" t="s">
        <v>149</v>
      </c>
      <c r="BK290" s="246">
        <f>ROUND(I290*H290,2)</f>
        <v>0</v>
      </c>
      <c r="BL290" s="18" t="s">
        <v>231</v>
      </c>
      <c r="BM290" s="245" t="s">
        <v>414</v>
      </c>
    </row>
    <row r="291" s="2" customFormat="1" ht="21.75" customHeight="1">
      <c r="A291" s="39"/>
      <c r="B291" s="40"/>
      <c r="C291" s="233" t="s">
        <v>415</v>
      </c>
      <c r="D291" s="233" t="s">
        <v>144</v>
      </c>
      <c r="E291" s="234" t="s">
        <v>416</v>
      </c>
      <c r="F291" s="235" t="s">
        <v>417</v>
      </c>
      <c r="G291" s="236" t="s">
        <v>167</v>
      </c>
      <c r="H291" s="237">
        <v>4</v>
      </c>
      <c r="I291" s="238"/>
      <c r="J291" s="239">
        <f>ROUND(I291*H291,2)</f>
        <v>0</v>
      </c>
      <c r="K291" s="240"/>
      <c r="L291" s="45"/>
      <c r="M291" s="241" t="s">
        <v>1</v>
      </c>
      <c r="N291" s="242" t="s">
        <v>46</v>
      </c>
      <c r="O291" s="92"/>
      <c r="P291" s="243">
        <f>O291*H291</f>
        <v>0</v>
      </c>
      <c r="Q291" s="243">
        <v>0</v>
      </c>
      <c r="R291" s="243">
        <f>Q291*H291</f>
        <v>0</v>
      </c>
      <c r="S291" s="243">
        <v>0</v>
      </c>
      <c r="T291" s="24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5" t="s">
        <v>231</v>
      </c>
      <c r="AT291" s="245" t="s">
        <v>144</v>
      </c>
      <c r="AU291" s="245" t="s">
        <v>149</v>
      </c>
      <c r="AY291" s="18" t="s">
        <v>141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18" t="s">
        <v>149</v>
      </c>
      <c r="BK291" s="246">
        <f>ROUND(I291*H291,2)</f>
        <v>0</v>
      </c>
      <c r="BL291" s="18" t="s">
        <v>231</v>
      </c>
      <c r="BM291" s="245" t="s">
        <v>418</v>
      </c>
    </row>
    <row r="292" s="2" customFormat="1" ht="21.75" customHeight="1">
      <c r="A292" s="39"/>
      <c r="B292" s="40"/>
      <c r="C292" s="233" t="s">
        <v>419</v>
      </c>
      <c r="D292" s="233" t="s">
        <v>144</v>
      </c>
      <c r="E292" s="234" t="s">
        <v>420</v>
      </c>
      <c r="F292" s="235" t="s">
        <v>421</v>
      </c>
      <c r="G292" s="236" t="s">
        <v>174</v>
      </c>
      <c r="H292" s="237">
        <v>5.0999999999999996</v>
      </c>
      <c r="I292" s="238"/>
      <c r="J292" s="239">
        <f>ROUND(I292*H292,2)</f>
        <v>0</v>
      </c>
      <c r="K292" s="240"/>
      <c r="L292" s="45"/>
      <c r="M292" s="241" t="s">
        <v>1</v>
      </c>
      <c r="N292" s="242" t="s">
        <v>46</v>
      </c>
      <c r="O292" s="92"/>
      <c r="P292" s="243">
        <f>O292*H292</f>
        <v>0</v>
      </c>
      <c r="Q292" s="243">
        <v>4.0000000000000003E-05</v>
      </c>
      <c r="R292" s="243">
        <f>Q292*H292</f>
        <v>0.000204</v>
      </c>
      <c r="S292" s="243">
        <v>0</v>
      </c>
      <c r="T292" s="244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5" t="s">
        <v>231</v>
      </c>
      <c r="AT292" s="245" t="s">
        <v>144</v>
      </c>
      <c r="AU292" s="245" t="s">
        <v>149</v>
      </c>
      <c r="AY292" s="18" t="s">
        <v>141</v>
      </c>
      <c r="BE292" s="246">
        <f>IF(N292="základní",J292,0)</f>
        <v>0</v>
      </c>
      <c r="BF292" s="246">
        <f>IF(N292="snížená",J292,0)</f>
        <v>0</v>
      </c>
      <c r="BG292" s="246">
        <f>IF(N292="zákl. přenesená",J292,0)</f>
        <v>0</v>
      </c>
      <c r="BH292" s="246">
        <f>IF(N292="sníž. přenesená",J292,0)</f>
        <v>0</v>
      </c>
      <c r="BI292" s="246">
        <f>IF(N292="nulová",J292,0)</f>
        <v>0</v>
      </c>
      <c r="BJ292" s="18" t="s">
        <v>149</v>
      </c>
      <c r="BK292" s="246">
        <f>ROUND(I292*H292,2)</f>
        <v>0</v>
      </c>
      <c r="BL292" s="18" t="s">
        <v>231</v>
      </c>
      <c r="BM292" s="245" t="s">
        <v>422</v>
      </c>
    </row>
    <row r="293" s="2" customFormat="1" ht="16.5" customHeight="1">
      <c r="A293" s="39"/>
      <c r="B293" s="40"/>
      <c r="C293" s="291" t="s">
        <v>423</v>
      </c>
      <c r="D293" s="291" t="s">
        <v>307</v>
      </c>
      <c r="E293" s="292" t="s">
        <v>424</v>
      </c>
      <c r="F293" s="293" t="s">
        <v>425</v>
      </c>
      <c r="G293" s="294" t="s">
        <v>174</v>
      </c>
      <c r="H293" s="295">
        <v>6</v>
      </c>
      <c r="I293" s="296"/>
      <c r="J293" s="297">
        <f>ROUND(I293*H293,2)</f>
        <v>0</v>
      </c>
      <c r="K293" s="298"/>
      <c r="L293" s="299"/>
      <c r="M293" s="300" t="s">
        <v>1</v>
      </c>
      <c r="N293" s="301" t="s">
        <v>46</v>
      </c>
      <c r="O293" s="92"/>
      <c r="P293" s="243">
        <f>O293*H293</f>
        <v>0</v>
      </c>
      <c r="Q293" s="243">
        <v>0.00017000000000000001</v>
      </c>
      <c r="R293" s="243">
        <f>Q293*H293</f>
        <v>0.0010200000000000001</v>
      </c>
      <c r="S293" s="243">
        <v>0</v>
      </c>
      <c r="T293" s="24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5" t="s">
        <v>328</v>
      </c>
      <c r="AT293" s="245" t="s">
        <v>307</v>
      </c>
      <c r="AU293" s="245" t="s">
        <v>149</v>
      </c>
      <c r="AY293" s="18" t="s">
        <v>141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18" t="s">
        <v>149</v>
      </c>
      <c r="BK293" s="246">
        <f>ROUND(I293*H293,2)</f>
        <v>0</v>
      </c>
      <c r="BL293" s="18" t="s">
        <v>231</v>
      </c>
      <c r="BM293" s="245" t="s">
        <v>426</v>
      </c>
    </row>
    <row r="294" s="14" customFormat="1">
      <c r="A294" s="14"/>
      <c r="B294" s="258"/>
      <c r="C294" s="259"/>
      <c r="D294" s="249" t="s">
        <v>151</v>
      </c>
      <c r="E294" s="259"/>
      <c r="F294" s="261" t="s">
        <v>427</v>
      </c>
      <c r="G294" s="259"/>
      <c r="H294" s="262">
        <v>6</v>
      </c>
      <c r="I294" s="263"/>
      <c r="J294" s="259"/>
      <c r="K294" s="259"/>
      <c r="L294" s="264"/>
      <c r="M294" s="265"/>
      <c r="N294" s="266"/>
      <c r="O294" s="266"/>
      <c r="P294" s="266"/>
      <c r="Q294" s="266"/>
      <c r="R294" s="266"/>
      <c r="S294" s="266"/>
      <c r="T294" s="26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8" t="s">
        <v>151</v>
      </c>
      <c r="AU294" s="268" t="s">
        <v>149</v>
      </c>
      <c r="AV294" s="14" t="s">
        <v>149</v>
      </c>
      <c r="AW294" s="14" t="s">
        <v>4</v>
      </c>
      <c r="AX294" s="14" t="s">
        <v>88</v>
      </c>
      <c r="AY294" s="268" t="s">
        <v>141</v>
      </c>
    </row>
    <row r="295" s="2" customFormat="1" ht="21.75" customHeight="1">
      <c r="A295" s="39"/>
      <c r="B295" s="40"/>
      <c r="C295" s="233" t="s">
        <v>428</v>
      </c>
      <c r="D295" s="233" t="s">
        <v>144</v>
      </c>
      <c r="E295" s="234" t="s">
        <v>429</v>
      </c>
      <c r="F295" s="235" t="s">
        <v>430</v>
      </c>
      <c r="G295" s="236" t="s">
        <v>394</v>
      </c>
      <c r="H295" s="302"/>
      <c r="I295" s="238"/>
      <c r="J295" s="239">
        <f>ROUND(I295*H295,2)</f>
        <v>0</v>
      </c>
      <c r="K295" s="240"/>
      <c r="L295" s="45"/>
      <c r="M295" s="241" t="s">
        <v>1</v>
      </c>
      <c r="N295" s="242" t="s">
        <v>46</v>
      </c>
      <c r="O295" s="92"/>
      <c r="P295" s="243">
        <f>O295*H295</f>
        <v>0</v>
      </c>
      <c r="Q295" s="243">
        <v>0</v>
      </c>
      <c r="R295" s="243">
        <f>Q295*H295</f>
        <v>0</v>
      </c>
      <c r="S295" s="243">
        <v>0</v>
      </c>
      <c r="T295" s="24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5" t="s">
        <v>231</v>
      </c>
      <c r="AT295" s="245" t="s">
        <v>144</v>
      </c>
      <c r="AU295" s="245" t="s">
        <v>149</v>
      </c>
      <c r="AY295" s="18" t="s">
        <v>141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18" t="s">
        <v>149</v>
      </c>
      <c r="BK295" s="246">
        <f>ROUND(I295*H295,2)</f>
        <v>0</v>
      </c>
      <c r="BL295" s="18" t="s">
        <v>231</v>
      </c>
      <c r="BM295" s="245" t="s">
        <v>431</v>
      </c>
    </row>
    <row r="296" s="12" customFormat="1" ht="22.8" customHeight="1">
      <c r="A296" s="12"/>
      <c r="B296" s="217"/>
      <c r="C296" s="218"/>
      <c r="D296" s="219" t="s">
        <v>79</v>
      </c>
      <c r="E296" s="231" t="s">
        <v>432</v>
      </c>
      <c r="F296" s="231" t="s">
        <v>433</v>
      </c>
      <c r="G296" s="218"/>
      <c r="H296" s="218"/>
      <c r="I296" s="221"/>
      <c r="J296" s="232">
        <f>BK296</f>
        <v>0</v>
      </c>
      <c r="K296" s="218"/>
      <c r="L296" s="223"/>
      <c r="M296" s="224"/>
      <c r="N296" s="225"/>
      <c r="O296" s="225"/>
      <c r="P296" s="226">
        <f>SUM(P297:P303)</f>
        <v>0</v>
      </c>
      <c r="Q296" s="225"/>
      <c r="R296" s="226">
        <f>SUM(R297:R303)</f>
        <v>0.011384999999999999</v>
      </c>
      <c r="S296" s="225"/>
      <c r="T296" s="227">
        <f>SUM(T297:T303)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8" t="s">
        <v>149</v>
      </c>
      <c r="AT296" s="229" t="s">
        <v>79</v>
      </c>
      <c r="AU296" s="229" t="s">
        <v>88</v>
      </c>
      <c r="AY296" s="228" t="s">
        <v>141</v>
      </c>
      <c r="BK296" s="230">
        <f>SUM(BK297:BK303)</f>
        <v>0</v>
      </c>
    </row>
    <row r="297" s="2" customFormat="1" ht="21.75" customHeight="1">
      <c r="A297" s="39"/>
      <c r="B297" s="40"/>
      <c r="C297" s="233" t="s">
        <v>434</v>
      </c>
      <c r="D297" s="233" t="s">
        <v>144</v>
      </c>
      <c r="E297" s="234" t="s">
        <v>435</v>
      </c>
      <c r="F297" s="235" t="s">
        <v>436</v>
      </c>
      <c r="G297" s="236" t="s">
        <v>167</v>
      </c>
      <c r="H297" s="237">
        <v>2.5</v>
      </c>
      <c r="I297" s="238"/>
      <c r="J297" s="239">
        <f>ROUND(I297*H297,2)</f>
        <v>0</v>
      </c>
      <c r="K297" s="240"/>
      <c r="L297" s="45"/>
      <c r="M297" s="241" t="s">
        <v>1</v>
      </c>
      <c r="N297" s="242" t="s">
        <v>46</v>
      </c>
      <c r="O297" s="92"/>
      <c r="P297" s="243">
        <f>O297*H297</f>
        <v>0</v>
      </c>
      <c r="Q297" s="243">
        <v>0.0012600000000000001</v>
      </c>
      <c r="R297" s="243">
        <f>Q297*H297</f>
        <v>0.00315</v>
      </c>
      <c r="S297" s="243">
        <v>0</v>
      </c>
      <c r="T297" s="244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5" t="s">
        <v>231</v>
      </c>
      <c r="AT297" s="245" t="s">
        <v>144</v>
      </c>
      <c r="AU297" s="245" t="s">
        <v>149</v>
      </c>
      <c r="AY297" s="18" t="s">
        <v>141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18" t="s">
        <v>149</v>
      </c>
      <c r="BK297" s="246">
        <f>ROUND(I297*H297,2)</f>
        <v>0</v>
      </c>
      <c r="BL297" s="18" t="s">
        <v>231</v>
      </c>
      <c r="BM297" s="245" t="s">
        <v>437</v>
      </c>
    </row>
    <row r="298" s="2" customFormat="1" ht="16.5" customHeight="1">
      <c r="A298" s="39"/>
      <c r="B298" s="40"/>
      <c r="C298" s="233" t="s">
        <v>438</v>
      </c>
      <c r="D298" s="233" t="s">
        <v>144</v>
      </c>
      <c r="E298" s="234" t="s">
        <v>439</v>
      </c>
      <c r="F298" s="235" t="s">
        <v>440</v>
      </c>
      <c r="G298" s="236" t="s">
        <v>167</v>
      </c>
      <c r="H298" s="237">
        <v>2</v>
      </c>
      <c r="I298" s="238"/>
      <c r="J298" s="239">
        <f>ROUND(I298*H298,2)</f>
        <v>0</v>
      </c>
      <c r="K298" s="240"/>
      <c r="L298" s="45"/>
      <c r="M298" s="241" t="s">
        <v>1</v>
      </c>
      <c r="N298" s="242" t="s">
        <v>46</v>
      </c>
      <c r="O298" s="92"/>
      <c r="P298" s="243">
        <f>O298*H298</f>
        <v>0</v>
      </c>
      <c r="Q298" s="243">
        <v>0.00051999999999999995</v>
      </c>
      <c r="R298" s="243">
        <f>Q298*H298</f>
        <v>0.0010399999999999999</v>
      </c>
      <c r="S298" s="243">
        <v>0</v>
      </c>
      <c r="T298" s="244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5" t="s">
        <v>231</v>
      </c>
      <c r="AT298" s="245" t="s">
        <v>144</v>
      </c>
      <c r="AU298" s="245" t="s">
        <v>149</v>
      </c>
      <c r="AY298" s="18" t="s">
        <v>141</v>
      </c>
      <c r="BE298" s="246">
        <f>IF(N298="základní",J298,0)</f>
        <v>0</v>
      </c>
      <c r="BF298" s="246">
        <f>IF(N298="snížená",J298,0)</f>
        <v>0</v>
      </c>
      <c r="BG298" s="246">
        <f>IF(N298="zákl. přenesená",J298,0)</f>
        <v>0</v>
      </c>
      <c r="BH298" s="246">
        <f>IF(N298="sníž. přenesená",J298,0)</f>
        <v>0</v>
      </c>
      <c r="BI298" s="246">
        <f>IF(N298="nulová",J298,0)</f>
        <v>0</v>
      </c>
      <c r="BJ298" s="18" t="s">
        <v>149</v>
      </c>
      <c r="BK298" s="246">
        <f>ROUND(I298*H298,2)</f>
        <v>0</v>
      </c>
      <c r="BL298" s="18" t="s">
        <v>231</v>
      </c>
      <c r="BM298" s="245" t="s">
        <v>441</v>
      </c>
    </row>
    <row r="299" s="2" customFormat="1" ht="21.75" customHeight="1">
      <c r="A299" s="39"/>
      <c r="B299" s="40"/>
      <c r="C299" s="233" t="s">
        <v>442</v>
      </c>
      <c r="D299" s="233" t="s">
        <v>144</v>
      </c>
      <c r="E299" s="234" t="s">
        <v>443</v>
      </c>
      <c r="F299" s="235" t="s">
        <v>444</v>
      </c>
      <c r="G299" s="236" t="s">
        <v>167</v>
      </c>
      <c r="H299" s="237">
        <v>2.5</v>
      </c>
      <c r="I299" s="238"/>
      <c r="J299" s="239">
        <f>ROUND(I299*H299,2)</f>
        <v>0</v>
      </c>
      <c r="K299" s="240"/>
      <c r="L299" s="45"/>
      <c r="M299" s="241" t="s">
        <v>1</v>
      </c>
      <c r="N299" s="242" t="s">
        <v>46</v>
      </c>
      <c r="O299" s="92"/>
      <c r="P299" s="243">
        <f>O299*H299</f>
        <v>0</v>
      </c>
      <c r="Q299" s="243">
        <v>0.00087000000000000001</v>
      </c>
      <c r="R299" s="243">
        <f>Q299*H299</f>
        <v>0.0021749999999999999</v>
      </c>
      <c r="S299" s="243">
        <v>0</v>
      </c>
      <c r="T299" s="244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5" t="s">
        <v>231</v>
      </c>
      <c r="AT299" s="245" t="s">
        <v>144</v>
      </c>
      <c r="AU299" s="245" t="s">
        <v>149</v>
      </c>
      <c r="AY299" s="18" t="s">
        <v>141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18" t="s">
        <v>149</v>
      </c>
      <c r="BK299" s="246">
        <f>ROUND(I299*H299,2)</f>
        <v>0</v>
      </c>
      <c r="BL299" s="18" t="s">
        <v>231</v>
      </c>
      <c r="BM299" s="245" t="s">
        <v>445</v>
      </c>
    </row>
    <row r="300" s="2" customFormat="1" ht="21.75" customHeight="1">
      <c r="A300" s="39"/>
      <c r="B300" s="40"/>
      <c r="C300" s="233" t="s">
        <v>446</v>
      </c>
      <c r="D300" s="233" t="s">
        <v>144</v>
      </c>
      <c r="E300" s="234" t="s">
        <v>447</v>
      </c>
      <c r="F300" s="235" t="s">
        <v>448</v>
      </c>
      <c r="G300" s="236" t="s">
        <v>339</v>
      </c>
      <c r="H300" s="237">
        <v>1</v>
      </c>
      <c r="I300" s="238"/>
      <c r="J300" s="239">
        <f>ROUND(I300*H300,2)</f>
        <v>0</v>
      </c>
      <c r="K300" s="240"/>
      <c r="L300" s="45"/>
      <c r="M300" s="241" t="s">
        <v>1</v>
      </c>
      <c r="N300" s="242" t="s">
        <v>46</v>
      </c>
      <c r="O300" s="92"/>
      <c r="P300" s="243">
        <f>O300*H300</f>
        <v>0</v>
      </c>
      <c r="Q300" s="243">
        <v>0</v>
      </c>
      <c r="R300" s="243">
        <f>Q300*H300</f>
        <v>0</v>
      </c>
      <c r="S300" s="243">
        <v>0</v>
      </c>
      <c r="T300" s="244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5" t="s">
        <v>231</v>
      </c>
      <c r="AT300" s="245" t="s">
        <v>144</v>
      </c>
      <c r="AU300" s="245" t="s">
        <v>149</v>
      </c>
      <c r="AY300" s="18" t="s">
        <v>141</v>
      </c>
      <c r="BE300" s="246">
        <f>IF(N300="základní",J300,0)</f>
        <v>0</v>
      </c>
      <c r="BF300" s="246">
        <f>IF(N300="snížená",J300,0)</f>
        <v>0</v>
      </c>
      <c r="BG300" s="246">
        <f>IF(N300="zákl. přenesená",J300,0)</f>
        <v>0</v>
      </c>
      <c r="BH300" s="246">
        <f>IF(N300="sníž. přenesená",J300,0)</f>
        <v>0</v>
      </c>
      <c r="BI300" s="246">
        <f>IF(N300="nulová",J300,0)</f>
        <v>0</v>
      </c>
      <c r="BJ300" s="18" t="s">
        <v>149</v>
      </c>
      <c r="BK300" s="246">
        <f>ROUND(I300*H300,2)</f>
        <v>0</v>
      </c>
      <c r="BL300" s="18" t="s">
        <v>231</v>
      </c>
      <c r="BM300" s="245" t="s">
        <v>449</v>
      </c>
    </row>
    <row r="301" s="2" customFormat="1" ht="21.75" customHeight="1">
      <c r="A301" s="39"/>
      <c r="B301" s="40"/>
      <c r="C301" s="233" t="s">
        <v>450</v>
      </c>
      <c r="D301" s="233" t="s">
        <v>144</v>
      </c>
      <c r="E301" s="234" t="s">
        <v>451</v>
      </c>
      <c r="F301" s="235" t="s">
        <v>452</v>
      </c>
      <c r="G301" s="236" t="s">
        <v>156</v>
      </c>
      <c r="H301" s="237">
        <v>1</v>
      </c>
      <c r="I301" s="238"/>
      <c r="J301" s="239">
        <f>ROUND(I301*H301,2)</f>
        <v>0</v>
      </c>
      <c r="K301" s="240"/>
      <c r="L301" s="45"/>
      <c r="M301" s="241" t="s">
        <v>1</v>
      </c>
      <c r="N301" s="242" t="s">
        <v>46</v>
      </c>
      <c r="O301" s="92"/>
      <c r="P301" s="243">
        <f>O301*H301</f>
        <v>0</v>
      </c>
      <c r="Q301" s="243">
        <v>0.00062</v>
      </c>
      <c r="R301" s="243">
        <f>Q301*H301</f>
        <v>0.00062</v>
      </c>
      <c r="S301" s="243">
        <v>0</v>
      </c>
      <c r="T301" s="244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5" t="s">
        <v>231</v>
      </c>
      <c r="AT301" s="245" t="s">
        <v>144</v>
      </c>
      <c r="AU301" s="245" t="s">
        <v>149</v>
      </c>
      <c r="AY301" s="18" t="s">
        <v>141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18" t="s">
        <v>149</v>
      </c>
      <c r="BK301" s="246">
        <f>ROUND(I301*H301,2)</f>
        <v>0</v>
      </c>
      <c r="BL301" s="18" t="s">
        <v>231</v>
      </c>
      <c r="BM301" s="245" t="s">
        <v>453</v>
      </c>
    </row>
    <row r="302" s="2" customFormat="1" ht="21.75" customHeight="1">
      <c r="A302" s="39"/>
      <c r="B302" s="40"/>
      <c r="C302" s="291" t="s">
        <v>454</v>
      </c>
      <c r="D302" s="291" t="s">
        <v>307</v>
      </c>
      <c r="E302" s="292" t="s">
        <v>455</v>
      </c>
      <c r="F302" s="293" t="s">
        <v>456</v>
      </c>
      <c r="G302" s="294" t="s">
        <v>156</v>
      </c>
      <c r="H302" s="295">
        <v>1</v>
      </c>
      <c r="I302" s="296"/>
      <c r="J302" s="297">
        <f>ROUND(I302*H302,2)</f>
        <v>0</v>
      </c>
      <c r="K302" s="298"/>
      <c r="L302" s="299"/>
      <c r="M302" s="300" t="s">
        <v>1</v>
      </c>
      <c r="N302" s="301" t="s">
        <v>46</v>
      </c>
      <c r="O302" s="92"/>
      <c r="P302" s="243">
        <f>O302*H302</f>
        <v>0</v>
      </c>
      <c r="Q302" s="243">
        <v>0.0044000000000000003</v>
      </c>
      <c r="R302" s="243">
        <f>Q302*H302</f>
        <v>0.0044000000000000003</v>
      </c>
      <c r="S302" s="243">
        <v>0</v>
      </c>
      <c r="T302" s="244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5" t="s">
        <v>328</v>
      </c>
      <c r="AT302" s="245" t="s">
        <v>307</v>
      </c>
      <c r="AU302" s="245" t="s">
        <v>149</v>
      </c>
      <c r="AY302" s="18" t="s">
        <v>141</v>
      </c>
      <c r="BE302" s="246">
        <f>IF(N302="základní",J302,0)</f>
        <v>0</v>
      </c>
      <c r="BF302" s="246">
        <f>IF(N302="snížená",J302,0)</f>
        <v>0</v>
      </c>
      <c r="BG302" s="246">
        <f>IF(N302="zákl. přenesená",J302,0)</f>
        <v>0</v>
      </c>
      <c r="BH302" s="246">
        <f>IF(N302="sníž. přenesená",J302,0)</f>
        <v>0</v>
      </c>
      <c r="BI302" s="246">
        <f>IF(N302="nulová",J302,0)</f>
        <v>0</v>
      </c>
      <c r="BJ302" s="18" t="s">
        <v>149</v>
      </c>
      <c r="BK302" s="246">
        <f>ROUND(I302*H302,2)</f>
        <v>0</v>
      </c>
      <c r="BL302" s="18" t="s">
        <v>231</v>
      </c>
      <c r="BM302" s="245" t="s">
        <v>457</v>
      </c>
    </row>
    <row r="303" s="2" customFormat="1" ht="21.75" customHeight="1">
      <c r="A303" s="39"/>
      <c r="B303" s="40"/>
      <c r="C303" s="233" t="s">
        <v>458</v>
      </c>
      <c r="D303" s="233" t="s">
        <v>144</v>
      </c>
      <c r="E303" s="234" t="s">
        <v>459</v>
      </c>
      <c r="F303" s="235" t="s">
        <v>460</v>
      </c>
      <c r="G303" s="236" t="s">
        <v>394</v>
      </c>
      <c r="H303" s="302"/>
      <c r="I303" s="238"/>
      <c r="J303" s="239">
        <f>ROUND(I303*H303,2)</f>
        <v>0</v>
      </c>
      <c r="K303" s="240"/>
      <c r="L303" s="45"/>
      <c r="M303" s="241" t="s">
        <v>1</v>
      </c>
      <c r="N303" s="242" t="s">
        <v>46</v>
      </c>
      <c r="O303" s="92"/>
      <c r="P303" s="243">
        <f>O303*H303</f>
        <v>0</v>
      </c>
      <c r="Q303" s="243">
        <v>0</v>
      </c>
      <c r="R303" s="243">
        <f>Q303*H303</f>
        <v>0</v>
      </c>
      <c r="S303" s="243">
        <v>0</v>
      </c>
      <c r="T303" s="244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5" t="s">
        <v>231</v>
      </c>
      <c r="AT303" s="245" t="s">
        <v>144</v>
      </c>
      <c r="AU303" s="245" t="s">
        <v>149</v>
      </c>
      <c r="AY303" s="18" t="s">
        <v>141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18" t="s">
        <v>149</v>
      </c>
      <c r="BK303" s="246">
        <f>ROUND(I303*H303,2)</f>
        <v>0</v>
      </c>
      <c r="BL303" s="18" t="s">
        <v>231</v>
      </c>
      <c r="BM303" s="245" t="s">
        <v>461</v>
      </c>
    </row>
    <row r="304" s="12" customFormat="1" ht="22.8" customHeight="1">
      <c r="A304" s="12"/>
      <c r="B304" s="217"/>
      <c r="C304" s="218"/>
      <c r="D304" s="219" t="s">
        <v>79</v>
      </c>
      <c r="E304" s="231" t="s">
        <v>462</v>
      </c>
      <c r="F304" s="231" t="s">
        <v>463</v>
      </c>
      <c r="G304" s="218"/>
      <c r="H304" s="218"/>
      <c r="I304" s="221"/>
      <c r="J304" s="232">
        <f>BK304</f>
        <v>0</v>
      </c>
      <c r="K304" s="218"/>
      <c r="L304" s="223"/>
      <c r="M304" s="224"/>
      <c r="N304" s="225"/>
      <c r="O304" s="225"/>
      <c r="P304" s="226">
        <f>SUM(P305:P313)</f>
        <v>0</v>
      </c>
      <c r="Q304" s="225"/>
      <c r="R304" s="226">
        <f>SUM(R305:R313)</f>
        <v>0.0096000000000000009</v>
      </c>
      <c r="S304" s="225"/>
      <c r="T304" s="227">
        <f>SUM(T305:T313)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8" t="s">
        <v>149</v>
      </c>
      <c r="AT304" s="229" t="s">
        <v>79</v>
      </c>
      <c r="AU304" s="229" t="s">
        <v>88</v>
      </c>
      <c r="AY304" s="228" t="s">
        <v>141</v>
      </c>
      <c r="BK304" s="230">
        <f>SUM(BK305:BK313)</f>
        <v>0</v>
      </c>
    </row>
    <row r="305" s="2" customFormat="1" ht="33" customHeight="1">
      <c r="A305" s="39"/>
      <c r="B305" s="40"/>
      <c r="C305" s="233" t="s">
        <v>464</v>
      </c>
      <c r="D305" s="233" t="s">
        <v>144</v>
      </c>
      <c r="E305" s="234" t="s">
        <v>465</v>
      </c>
      <c r="F305" s="235" t="s">
        <v>466</v>
      </c>
      <c r="G305" s="236" t="s">
        <v>167</v>
      </c>
      <c r="H305" s="237">
        <v>12</v>
      </c>
      <c r="I305" s="238"/>
      <c r="J305" s="239">
        <f>ROUND(I305*H305,2)</f>
        <v>0</v>
      </c>
      <c r="K305" s="240"/>
      <c r="L305" s="45"/>
      <c r="M305" s="241" t="s">
        <v>1</v>
      </c>
      <c r="N305" s="242" t="s">
        <v>46</v>
      </c>
      <c r="O305" s="92"/>
      <c r="P305" s="243">
        <f>O305*H305</f>
        <v>0</v>
      </c>
      <c r="Q305" s="243">
        <v>0.00027</v>
      </c>
      <c r="R305" s="243">
        <f>Q305*H305</f>
        <v>0.0032399999999999998</v>
      </c>
      <c r="S305" s="243">
        <v>0</v>
      </c>
      <c r="T305" s="24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5" t="s">
        <v>231</v>
      </c>
      <c r="AT305" s="245" t="s">
        <v>144</v>
      </c>
      <c r="AU305" s="245" t="s">
        <v>149</v>
      </c>
      <c r="AY305" s="18" t="s">
        <v>141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18" t="s">
        <v>149</v>
      </c>
      <c r="BK305" s="246">
        <f>ROUND(I305*H305,2)</f>
        <v>0</v>
      </c>
      <c r="BL305" s="18" t="s">
        <v>231</v>
      </c>
      <c r="BM305" s="245" t="s">
        <v>467</v>
      </c>
    </row>
    <row r="306" s="14" customFormat="1">
      <c r="A306" s="14"/>
      <c r="B306" s="258"/>
      <c r="C306" s="259"/>
      <c r="D306" s="249" t="s">
        <v>151</v>
      </c>
      <c r="E306" s="260" t="s">
        <v>1</v>
      </c>
      <c r="F306" s="261" t="s">
        <v>210</v>
      </c>
      <c r="G306" s="259"/>
      <c r="H306" s="262">
        <v>12</v>
      </c>
      <c r="I306" s="263"/>
      <c r="J306" s="259"/>
      <c r="K306" s="259"/>
      <c r="L306" s="264"/>
      <c r="M306" s="265"/>
      <c r="N306" s="266"/>
      <c r="O306" s="266"/>
      <c r="P306" s="266"/>
      <c r="Q306" s="266"/>
      <c r="R306" s="266"/>
      <c r="S306" s="266"/>
      <c r="T306" s="26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8" t="s">
        <v>151</v>
      </c>
      <c r="AU306" s="268" t="s">
        <v>149</v>
      </c>
      <c r="AV306" s="14" t="s">
        <v>149</v>
      </c>
      <c r="AW306" s="14" t="s">
        <v>36</v>
      </c>
      <c r="AX306" s="14" t="s">
        <v>88</v>
      </c>
      <c r="AY306" s="268" t="s">
        <v>141</v>
      </c>
    </row>
    <row r="307" s="2" customFormat="1" ht="16.5" customHeight="1">
      <c r="A307" s="39"/>
      <c r="B307" s="40"/>
      <c r="C307" s="291" t="s">
        <v>468</v>
      </c>
      <c r="D307" s="291" t="s">
        <v>307</v>
      </c>
      <c r="E307" s="292" t="s">
        <v>469</v>
      </c>
      <c r="F307" s="293" t="s">
        <v>470</v>
      </c>
      <c r="G307" s="294" t="s">
        <v>167</v>
      </c>
      <c r="H307" s="295">
        <v>12</v>
      </c>
      <c r="I307" s="296"/>
      <c r="J307" s="297">
        <f>ROUND(I307*H307,2)</f>
        <v>0</v>
      </c>
      <c r="K307" s="298"/>
      <c r="L307" s="299"/>
      <c r="M307" s="300" t="s">
        <v>1</v>
      </c>
      <c r="N307" s="301" t="s">
        <v>46</v>
      </c>
      <c r="O307" s="92"/>
      <c r="P307" s="243">
        <f>O307*H307</f>
        <v>0</v>
      </c>
      <c r="Q307" s="243">
        <v>0.00012999999999999999</v>
      </c>
      <c r="R307" s="243">
        <f>Q307*H307</f>
        <v>0.0015599999999999998</v>
      </c>
      <c r="S307" s="243">
        <v>0</v>
      </c>
      <c r="T307" s="244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5" t="s">
        <v>328</v>
      </c>
      <c r="AT307" s="245" t="s">
        <v>307</v>
      </c>
      <c r="AU307" s="245" t="s">
        <v>149</v>
      </c>
      <c r="AY307" s="18" t="s">
        <v>141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18" t="s">
        <v>149</v>
      </c>
      <c r="BK307" s="246">
        <f>ROUND(I307*H307,2)</f>
        <v>0</v>
      </c>
      <c r="BL307" s="18" t="s">
        <v>231</v>
      </c>
      <c r="BM307" s="245" t="s">
        <v>471</v>
      </c>
    </row>
    <row r="308" s="2" customFormat="1" ht="16.5" customHeight="1">
      <c r="A308" s="39"/>
      <c r="B308" s="40"/>
      <c r="C308" s="233" t="s">
        <v>472</v>
      </c>
      <c r="D308" s="233" t="s">
        <v>144</v>
      </c>
      <c r="E308" s="234" t="s">
        <v>473</v>
      </c>
      <c r="F308" s="235" t="s">
        <v>474</v>
      </c>
      <c r="G308" s="236" t="s">
        <v>156</v>
      </c>
      <c r="H308" s="237">
        <v>4</v>
      </c>
      <c r="I308" s="238"/>
      <c r="J308" s="239">
        <f>ROUND(I308*H308,2)</f>
        <v>0</v>
      </c>
      <c r="K308" s="240"/>
      <c r="L308" s="45"/>
      <c r="M308" s="241" t="s">
        <v>1</v>
      </c>
      <c r="N308" s="242" t="s">
        <v>46</v>
      </c>
      <c r="O308" s="92"/>
      <c r="P308" s="243">
        <f>O308*H308</f>
        <v>0</v>
      </c>
      <c r="Q308" s="243">
        <v>0</v>
      </c>
      <c r="R308" s="243">
        <f>Q308*H308</f>
        <v>0</v>
      </c>
      <c r="S308" s="243">
        <v>0</v>
      </c>
      <c r="T308" s="244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5" t="s">
        <v>231</v>
      </c>
      <c r="AT308" s="245" t="s">
        <v>144</v>
      </c>
      <c r="AU308" s="245" t="s">
        <v>149</v>
      </c>
      <c r="AY308" s="18" t="s">
        <v>141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18" t="s">
        <v>149</v>
      </c>
      <c r="BK308" s="246">
        <f>ROUND(I308*H308,2)</f>
        <v>0</v>
      </c>
      <c r="BL308" s="18" t="s">
        <v>231</v>
      </c>
      <c r="BM308" s="245" t="s">
        <v>475</v>
      </c>
    </row>
    <row r="309" s="14" customFormat="1">
      <c r="A309" s="14"/>
      <c r="B309" s="258"/>
      <c r="C309" s="259"/>
      <c r="D309" s="249" t="s">
        <v>151</v>
      </c>
      <c r="E309" s="260" t="s">
        <v>1</v>
      </c>
      <c r="F309" s="261" t="s">
        <v>148</v>
      </c>
      <c r="G309" s="259"/>
      <c r="H309" s="262">
        <v>4</v>
      </c>
      <c r="I309" s="263"/>
      <c r="J309" s="259"/>
      <c r="K309" s="259"/>
      <c r="L309" s="264"/>
      <c r="M309" s="265"/>
      <c r="N309" s="266"/>
      <c r="O309" s="266"/>
      <c r="P309" s="266"/>
      <c r="Q309" s="266"/>
      <c r="R309" s="266"/>
      <c r="S309" s="266"/>
      <c r="T309" s="26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8" t="s">
        <v>151</v>
      </c>
      <c r="AU309" s="268" t="s">
        <v>149</v>
      </c>
      <c r="AV309" s="14" t="s">
        <v>149</v>
      </c>
      <c r="AW309" s="14" t="s">
        <v>36</v>
      </c>
      <c r="AX309" s="14" t="s">
        <v>88</v>
      </c>
      <c r="AY309" s="268" t="s">
        <v>141</v>
      </c>
    </row>
    <row r="310" s="2" customFormat="1" ht="21.75" customHeight="1">
      <c r="A310" s="39"/>
      <c r="B310" s="40"/>
      <c r="C310" s="233" t="s">
        <v>476</v>
      </c>
      <c r="D310" s="233" t="s">
        <v>144</v>
      </c>
      <c r="E310" s="234" t="s">
        <v>477</v>
      </c>
      <c r="F310" s="235" t="s">
        <v>478</v>
      </c>
      <c r="G310" s="236" t="s">
        <v>167</v>
      </c>
      <c r="H310" s="237">
        <v>12</v>
      </c>
      <c r="I310" s="238"/>
      <c r="J310" s="239">
        <f>ROUND(I310*H310,2)</f>
        <v>0</v>
      </c>
      <c r="K310" s="240"/>
      <c r="L310" s="45"/>
      <c r="M310" s="241" t="s">
        <v>1</v>
      </c>
      <c r="N310" s="242" t="s">
        <v>46</v>
      </c>
      <c r="O310" s="92"/>
      <c r="P310" s="243">
        <f>O310*H310</f>
        <v>0</v>
      </c>
      <c r="Q310" s="243">
        <v>0.00040000000000000002</v>
      </c>
      <c r="R310" s="243">
        <f>Q310*H310</f>
        <v>0.0048000000000000004</v>
      </c>
      <c r="S310" s="243">
        <v>0</v>
      </c>
      <c r="T310" s="244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5" t="s">
        <v>231</v>
      </c>
      <c r="AT310" s="245" t="s">
        <v>144</v>
      </c>
      <c r="AU310" s="245" t="s">
        <v>149</v>
      </c>
      <c r="AY310" s="18" t="s">
        <v>141</v>
      </c>
      <c r="BE310" s="246">
        <f>IF(N310="základní",J310,0)</f>
        <v>0</v>
      </c>
      <c r="BF310" s="246">
        <f>IF(N310="snížená",J310,0)</f>
        <v>0</v>
      </c>
      <c r="BG310" s="246">
        <f>IF(N310="zákl. přenesená",J310,0)</f>
        <v>0</v>
      </c>
      <c r="BH310" s="246">
        <f>IF(N310="sníž. přenesená",J310,0)</f>
        <v>0</v>
      </c>
      <c r="BI310" s="246">
        <f>IF(N310="nulová",J310,0)</f>
        <v>0</v>
      </c>
      <c r="BJ310" s="18" t="s">
        <v>149</v>
      </c>
      <c r="BK310" s="246">
        <f>ROUND(I310*H310,2)</f>
        <v>0</v>
      </c>
      <c r="BL310" s="18" t="s">
        <v>231</v>
      </c>
      <c r="BM310" s="245" t="s">
        <v>479</v>
      </c>
    </row>
    <row r="311" s="14" customFormat="1">
      <c r="A311" s="14"/>
      <c r="B311" s="258"/>
      <c r="C311" s="259"/>
      <c r="D311" s="249" t="s">
        <v>151</v>
      </c>
      <c r="E311" s="260" t="s">
        <v>1</v>
      </c>
      <c r="F311" s="261" t="s">
        <v>210</v>
      </c>
      <c r="G311" s="259"/>
      <c r="H311" s="262">
        <v>12</v>
      </c>
      <c r="I311" s="263"/>
      <c r="J311" s="259"/>
      <c r="K311" s="259"/>
      <c r="L311" s="264"/>
      <c r="M311" s="265"/>
      <c r="N311" s="266"/>
      <c r="O311" s="266"/>
      <c r="P311" s="266"/>
      <c r="Q311" s="266"/>
      <c r="R311" s="266"/>
      <c r="S311" s="266"/>
      <c r="T311" s="26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8" t="s">
        <v>151</v>
      </c>
      <c r="AU311" s="268" t="s">
        <v>149</v>
      </c>
      <c r="AV311" s="14" t="s">
        <v>149</v>
      </c>
      <c r="AW311" s="14" t="s">
        <v>36</v>
      </c>
      <c r="AX311" s="14" t="s">
        <v>88</v>
      </c>
      <c r="AY311" s="268" t="s">
        <v>141</v>
      </c>
    </row>
    <row r="312" s="2" customFormat="1" ht="21.75" customHeight="1">
      <c r="A312" s="39"/>
      <c r="B312" s="40"/>
      <c r="C312" s="233" t="s">
        <v>480</v>
      </c>
      <c r="D312" s="233" t="s">
        <v>144</v>
      </c>
      <c r="E312" s="234" t="s">
        <v>481</v>
      </c>
      <c r="F312" s="235" t="s">
        <v>482</v>
      </c>
      <c r="G312" s="236" t="s">
        <v>339</v>
      </c>
      <c r="H312" s="237">
        <v>1</v>
      </c>
      <c r="I312" s="238"/>
      <c r="J312" s="239">
        <f>ROUND(I312*H312,2)</f>
        <v>0</v>
      </c>
      <c r="K312" s="240"/>
      <c r="L312" s="45"/>
      <c r="M312" s="241" t="s">
        <v>1</v>
      </c>
      <c r="N312" s="242" t="s">
        <v>46</v>
      </c>
      <c r="O312" s="92"/>
      <c r="P312" s="243">
        <f>O312*H312</f>
        <v>0</v>
      </c>
      <c r="Q312" s="243">
        <v>0</v>
      </c>
      <c r="R312" s="243">
        <f>Q312*H312</f>
        <v>0</v>
      </c>
      <c r="S312" s="243">
        <v>0</v>
      </c>
      <c r="T312" s="244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5" t="s">
        <v>231</v>
      </c>
      <c r="AT312" s="245" t="s">
        <v>144</v>
      </c>
      <c r="AU312" s="245" t="s">
        <v>149</v>
      </c>
      <c r="AY312" s="18" t="s">
        <v>141</v>
      </c>
      <c r="BE312" s="246">
        <f>IF(N312="základní",J312,0)</f>
        <v>0</v>
      </c>
      <c r="BF312" s="246">
        <f>IF(N312="snížená",J312,0)</f>
        <v>0</v>
      </c>
      <c r="BG312" s="246">
        <f>IF(N312="zákl. přenesená",J312,0)</f>
        <v>0</v>
      </c>
      <c r="BH312" s="246">
        <f>IF(N312="sníž. přenesená",J312,0)</f>
        <v>0</v>
      </c>
      <c r="BI312" s="246">
        <f>IF(N312="nulová",J312,0)</f>
        <v>0</v>
      </c>
      <c r="BJ312" s="18" t="s">
        <v>149</v>
      </c>
      <c r="BK312" s="246">
        <f>ROUND(I312*H312,2)</f>
        <v>0</v>
      </c>
      <c r="BL312" s="18" t="s">
        <v>231</v>
      </c>
      <c r="BM312" s="245" t="s">
        <v>483</v>
      </c>
    </row>
    <row r="313" s="2" customFormat="1" ht="21.75" customHeight="1">
      <c r="A313" s="39"/>
      <c r="B313" s="40"/>
      <c r="C313" s="233" t="s">
        <v>484</v>
      </c>
      <c r="D313" s="233" t="s">
        <v>144</v>
      </c>
      <c r="E313" s="234" t="s">
        <v>485</v>
      </c>
      <c r="F313" s="235" t="s">
        <v>486</v>
      </c>
      <c r="G313" s="236" t="s">
        <v>394</v>
      </c>
      <c r="H313" s="302"/>
      <c r="I313" s="238"/>
      <c r="J313" s="239">
        <f>ROUND(I313*H313,2)</f>
        <v>0</v>
      </c>
      <c r="K313" s="240"/>
      <c r="L313" s="45"/>
      <c r="M313" s="241" t="s">
        <v>1</v>
      </c>
      <c r="N313" s="242" t="s">
        <v>46</v>
      </c>
      <c r="O313" s="92"/>
      <c r="P313" s="243">
        <f>O313*H313</f>
        <v>0</v>
      </c>
      <c r="Q313" s="243">
        <v>0</v>
      </c>
      <c r="R313" s="243">
        <f>Q313*H313</f>
        <v>0</v>
      </c>
      <c r="S313" s="243">
        <v>0</v>
      </c>
      <c r="T313" s="244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5" t="s">
        <v>231</v>
      </c>
      <c r="AT313" s="245" t="s">
        <v>144</v>
      </c>
      <c r="AU313" s="245" t="s">
        <v>149</v>
      </c>
      <c r="AY313" s="18" t="s">
        <v>141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18" t="s">
        <v>149</v>
      </c>
      <c r="BK313" s="246">
        <f>ROUND(I313*H313,2)</f>
        <v>0</v>
      </c>
      <c r="BL313" s="18" t="s">
        <v>231</v>
      </c>
      <c r="BM313" s="245" t="s">
        <v>487</v>
      </c>
    </row>
    <row r="314" s="12" customFormat="1" ht="22.8" customHeight="1">
      <c r="A314" s="12"/>
      <c r="B314" s="217"/>
      <c r="C314" s="218"/>
      <c r="D314" s="219" t="s">
        <v>79</v>
      </c>
      <c r="E314" s="231" t="s">
        <v>488</v>
      </c>
      <c r="F314" s="231" t="s">
        <v>489</v>
      </c>
      <c r="G314" s="218"/>
      <c r="H314" s="218"/>
      <c r="I314" s="221"/>
      <c r="J314" s="232">
        <f>BK314</f>
        <v>0</v>
      </c>
      <c r="K314" s="218"/>
      <c r="L314" s="223"/>
      <c r="M314" s="224"/>
      <c r="N314" s="225"/>
      <c r="O314" s="225"/>
      <c r="P314" s="226">
        <f>SUM(P315:P331)</f>
        <v>0</v>
      </c>
      <c r="Q314" s="225"/>
      <c r="R314" s="226">
        <f>SUM(R315:R331)</f>
        <v>0.070089999999999972</v>
      </c>
      <c r="S314" s="225"/>
      <c r="T314" s="227">
        <f>SUM(T315:T331)</f>
        <v>0.071690000000000004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8" t="s">
        <v>149</v>
      </c>
      <c r="AT314" s="229" t="s">
        <v>79</v>
      </c>
      <c r="AU314" s="229" t="s">
        <v>88</v>
      </c>
      <c r="AY314" s="228" t="s">
        <v>141</v>
      </c>
      <c r="BK314" s="230">
        <f>SUM(BK315:BK331)</f>
        <v>0</v>
      </c>
    </row>
    <row r="315" s="2" customFormat="1" ht="16.5" customHeight="1">
      <c r="A315" s="39"/>
      <c r="B315" s="40"/>
      <c r="C315" s="233" t="s">
        <v>490</v>
      </c>
      <c r="D315" s="233" t="s">
        <v>144</v>
      </c>
      <c r="E315" s="234" t="s">
        <v>491</v>
      </c>
      <c r="F315" s="235" t="s">
        <v>492</v>
      </c>
      <c r="G315" s="236" t="s">
        <v>493</v>
      </c>
      <c r="H315" s="237">
        <v>1</v>
      </c>
      <c r="I315" s="238"/>
      <c r="J315" s="239">
        <f>ROUND(I315*H315,2)</f>
        <v>0</v>
      </c>
      <c r="K315" s="240"/>
      <c r="L315" s="45"/>
      <c r="M315" s="241" t="s">
        <v>1</v>
      </c>
      <c r="N315" s="242" t="s">
        <v>46</v>
      </c>
      <c r="O315" s="92"/>
      <c r="P315" s="243">
        <f>O315*H315</f>
        <v>0</v>
      </c>
      <c r="Q315" s="243">
        <v>0</v>
      </c>
      <c r="R315" s="243">
        <f>Q315*H315</f>
        <v>0</v>
      </c>
      <c r="S315" s="243">
        <v>0.01933</v>
      </c>
      <c r="T315" s="244">
        <f>S315*H315</f>
        <v>0.01933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5" t="s">
        <v>231</v>
      </c>
      <c r="AT315" s="245" t="s">
        <v>144</v>
      </c>
      <c r="AU315" s="245" t="s">
        <v>149</v>
      </c>
      <c r="AY315" s="18" t="s">
        <v>141</v>
      </c>
      <c r="BE315" s="246">
        <f>IF(N315="základní",J315,0)</f>
        <v>0</v>
      </c>
      <c r="BF315" s="246">
        <f>IF(N315="snížená",J315,0)</f>
        <v>0</v>
      </c>
      <c r="BG315" s="246">
        <f>IF(N315="zákl. přenesená",J315,0)</f>
        <v>0</v>
      </c>
      <c r="BH315" s="246">
        <f>IF(N315="sníž. přenesená",J315,0)</f>
        <v>0</v>
      </c>
      <c r="BI315" s="246">
        <f>IF(N315="nulová",J315,0)</f>
        <v>0</v>
      </c>
      <c r="BJ315" s="18" t="s">
        <v>149</v>
      </c>
      <c r="BK315" s="246">
        <f>ROUND(I315*H315,2)</f>
        <v>0</v>
      </c>
      <c r="BL315" s="18" t="s">
        <v>231</v>
      </c>
      <c r="BM315" s="245" t="s">
        <v>494</v>
      </c>
    </row>
    <row r="316" s="2" customFormat="1" ht="16.5" customHeight="1">
      <c r="A316" s="39"/>
      <c r="B316" s="40"/>
      <c r="C316" s="233" t="s">
        <v>495</v>
      </c>
      <c r="D316" s="233" t="s">
        <v>144</v>
      </c>
      <c r="E316" s="234" t="s">
        <v>496</v>
      </c>
      <c r="F316" s="235" t="s">
        <v>497</v>
      </c>
      <c r="G316" s="236" t="s">
        <v>156</v>
      </c>
      <c r="H316" s="237">
        <v>1</v>
      </c>
      <c r="I316" s="238"/>
      <c r="J316" s="239">
        <f>ROUND(I316*H316,2)</f>
        <v>0</v>
      </c>
      <c r="K316" s="240"/>
      <c r="L316" s="45"/>
      <c r="M316" s="241" t="s">
        <v>1</v>
      </c>
      <c r="N316" s="242" t="s">
        <v>46</v>
      </c>
      <c r="O316" s="92"/>
      <c r="P316" s="243">
        <f>O316*H316</f>
        <v>0</v>
      </c>
      <c r="Q316" s="243">
        <v>0.0024199999999999998</v>
      </c>
      <c r="R316" s="243">
        <f>Q316*H316</f>
        <v>0.0024199999999999998</v>
      </c>
      <c r="S316" s="243">
        <v>0</v>
      </c>
      <c r="T316" s="244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5" t="s">
        <v>231</v>
      </c>
      <c r="AT316" s="245" t="s">
        <v>144</v>
      </c>
      <c r="AU316" s="245" t="s">
        <v>149</v>
      </c>
      <c r="AY316" s="18" t="s">
        <v>141</v>
      </c>
      <c r="BE316" s="246">
        <f>IF(N316="základní",J316,0)</f>
        <v>0</v>
      </c>
      <c r="BF316" s="246">
        <f>IF(N316="snížená",J316,0)</f>
        <v>0</v>
      </c>
      <c r="BG316" s="246">
        <f>IF(N316="zákl. přenesená",J316,0)</f>
        <v>0</v>
      </c>
      <c r="BH316" s="246">
        <f>IF(N316="sníž. přenesená",J316,0)</f>
        <v>0</v>
      </c>
      <c r="BI316" s="246">
        <f>IF(N316="nulová",J316,0)</f>
        <v>0</v>
      </c>
      <c r="BJ316" s="18" t="s">
        <v>149</v>
      </c>
      <c r="BK316" s="246">
        <f>ROUND(I316*H316,2)</f>
        <v>0</v>
      </c>
      <c r="BL316" s="18" t="s">
        <v>231</v>
      </c>
      <c r="BM316" s="245" t="s">
        <v>498</v>
      </c>
    </row>
    <row r="317" s="2" customFormat="1" ht="21.75" customHeight="1">
      <c r="A317" s="39"/>
      <c r="B317" s="40"/>
      <c r="C317" s="291" t="s">
        <v>499</v>
      </c>
      <c r="D317" s="291" t="s">
        <v>307</v>
      </c>
      <c r="E317" s="292" t="s">
        <v>500</v>
      </c>
      <c r="F317" s="293" t="s">
        <v>501</v>
      </c>
      <c r="G317" s="294" t="s">
        <v>156</v>
      </c>
      <c r="H317" s="295">
        <v>1</v>
      </c>
      <c r="I317" s="296"/>
      <c r="J317" s="297">
        <f>ROUND(I317*H317,2)</f>
        <v>0</v>
      </c>
      <c r="K317" s="298"/>
      <c r="L317" s="299"/>
      <c r="M317" s="300" t="s">
        <v>1</v>
      </c>
      <c r="N317" s="301" t="s">
        <v>46</v>
      </c>
      <c r="O317" s="92"/>
      <c r="P317" s="243">
        <f>O317*H317</f>
        <v>0</v>
      </c>
      <c r="Q317" s="243">
        <v>0.014500000000000001</v>
      </c>
      <c r="R317" s="243">
        <f>Q317*H317</f>
        <v>0.014500000000000001</v>
      </c>
      <c r="S317" s="243">
        <v>0</v>
      </c>
      <c r="T317" s="244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5" t="s">
        <v>328</v>
      </c>
      <c r="AT317" s="245" t="s">
        <v>307</v>
      </c>
      <c r="AU317" s="245" t="s">
        <v>149</v>
      </c>
      <c r="AY317" s="18" t="s">
        <v>141</v>
      </c>
      <c r="BE317" s="246">
        <f>IF(N317="základní",J317,0)</f>
        <v>0</v>
      </c>
      <c r="BF317" s="246">
        <f>IF(N317="snížená",J317,0)</f>
        <v>0</v>
      </c>
      <c r="BG317" s="246">
        <f>IF(N317="zákl. přenesená",J317,0)</f>
        <v>0</v>
      </c>
      <c r="BH317" s="246">
        <f>IF(N317="sníž. přenesená",J317,0)</f>
        <v>0</v>
      </c>
      <c r="BI317" s="246">
        <f>IF(N317="nulová",J317,0)</f>
        <v>0</v>
      </c>
      <c r="BJ317" s="18" t="s">
        <v>149</v>
      </c>
      <c r="BK317" s="246">
        <f>ROUND(I317*H317,2)</f>
        <v>0</v>
      </c>
      <c r="BL317" s="18" t="s">
        <v>231</v>
      </c>
      <c r="BM317" s="245" t="s">
        <v>502</v>
      </c>
    </row>
    <row r="318" s="2" customFormat="1" ht="21.75" customHeight="1">
      <c r="A318" s="39"/>
      <c r="B318" s="40"/>
      <c r="C318" s="291" t="s">
        <v>503</v>
      </c>
      <c r="D318" s="291" t="s">
        <v>307</v>
      </c>
      <c r="E318" s="292" t="s">
        <v>504</v>
      </c>
      <c r="F318" s="293" t="s">
        <v>505</v>
      </c>
      <c r="G318" s="294" t="s">
        <v>156</v>
      </c>
      <c r="H318" s="295">
        <v>1</v>
      </c>
      <c r="I318" s="296"/>
      <c r="J318" s="297">
        <f>ROUND(I318*H318,2)</f>
        <v>0</v>
      </c>
      <c r="K318" s="298"/>
      <c r="L318" s="299"/>
      <c r="M318" s="300" t="s">
        <v>1</v>
      </c>
      <c r="N318" s="301" t="s">
        <v>46</v>
      </c>
      <c r="O318" s="92"/>
      <c r="P318" s="243">
        <f>O318*H318</f>
        <v>0</v>
      </c>
      <c r="Q318" s="243">
        <v>0.0012999999999999999</v>
      </c>
      <c r="R318" s="243">
        <f>Q318*H318</f>
        <v>0.0012999999999999999</v>
      </c>
      <c r="S318" s="243">
        <v>0</v>
      </c>
      <c r="T318" s="244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5" t="s">
        <v>328</v>
      </c>
      <c r="AT318" s="245" t="s">
        <v>307</v>
      </c>
      <c r="AU318" s="245" t="s">
        <v>149</v>
      </c>
      <c r="AY318" s="18" t="s">
        <v>141</v>
      </c>
      <c r="BE318" s="246">
        <f>IF(N318="základní",J318,0)</f>
        <v>0</v>
      </c>
      <c r="BF318" s="246">
        <f>IF(N318="snížená",J318,0)</f>
        <v>0</v>
      </c>
      <c r="BG318" s="246">
        <f>IF(N318="zákl. přenesená",J318,0)</f>
        <v>0</v>
      </c>
      <c r="BH318" s="246">
        <f>IF(N318="sníž. přenesená",J318,0)</f>
        <v>0</v>
      </c>
      <c r="BI318" s="246">
        <f>IF(N318="nulová",J318,0)</f>
        <v>0</v>
      </c>
      <c r="BJ318" s="18" t="s">
        <v>149</v>
      </c>
      <c r="BK318" s="246">
        <f>ROUND(I318*H318,2)</f>
        <v>0</v>
      </c>
      <c r="BL318" s="18" t="s">
        <v>231</v>
      </c>
      <c r="BM318" s="245" t="s">
        <v>506</v>
      </c>
    </row>
    <row r="319" s="2" customFormat="1" ht="16.5" customHeight="1">
      <c r="A319" s="39"/>
      <c r="B319" s="40"/>
      <c r="C319" s="291" t="s">
        <v>507</v>
      </c>
      <c r="D319" s="291" t="s">
        <v>307</v>
      </c>
      <c r="E319" s="292" t="s">
        <v>508</v>
      </c>
      <c r="F319" s="293" t="s">
        <v>509</v>
      </c>
      <c r="G319" s="294" t="s">
        <v>156</v>
      </c>
      <c r="H319" s="295">
        <v>1</v>
      </c>
      <c r="I319" s="296"/>
      <c r="J319" s="297">
        <f>ROUND(I319*H319,2)</f>
        <v>0</v>
      </c>
      <c r="K319" s="298"/>
      <c r="L319" s="299"/>
      <c r="M319" s="300" t="s">
        <v>1</v>
      </c>
      <c r="N319" s="301" t="s">
        <v>46</v>
      </c>
      <c r="O319" s="92"/>
      <c r="P319" s="243">
        <f>O319*H319</f>
        <v>0</v>
      </c>
      <c r="Q319" s="243">
        <v>0.0012999999999999999</v>
      </c>
      <c r="R319" s="243">
        <f>Q319*H319</f>
        <v>0.0012999999999999999</v>
      </c>
      <c r="S319" s="243">
        <v>0</v>
      </c>
      <c r="T319" s="244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5" t="s">
        <v>328</v>
      </c>
      <c r="AT319" s="245" t="s">
        <v>307</v>
      </c>
      <c r="AU319" s="245" t="s">
        <v>149</v>
      </c>
      <c r="AY319" s="18" t="s">
        <v>141</v>
      </c>
      <c r="BE319" s="246">
        <f>IF(N319="základní",J319,0)</f>
        <v>0</v>
      </c>
      <c r="BF319" s="246">
        <f>IF(N319="snížená",J319,0)</f>
        <v>0</v>
      </c>
      <c r="BG319" s="246">
        <f>IF(N319="zákl. přenesená",J319,0)</f>
        <v>0</v>
      </c>
      <c r="BH319" s="246">
        <f>IF(N319="sníž. přenesená",J319,0)</f>
        <v>0</v>
      </c>
      <c r="BI319" s="246">
        <f>IF(N319="nulová",J319,0)</f>
        <v>0</v>
      </c>
      <c r="BJ319" s="18" t="s">
        <v>149</v>
      </c>
      <c r="BK319" s="246">
        <f>ROUND(I319*H319,2)</f>
        <v>0</v>
      </c>
      <c r="BL319" s="18" t="s">
        <v>231</v>
      </c>
      <c r="BM319" s="245" t="s">
        <v>510</v>
      </c>
    </row>
    <row r="320" s="2" customFormat="1" ht="16.5" customHeight="1">
      <c r="A320" s="39"/>
      <c r="B320" s="40"/>
      <c r="C320" s="233" t="s">
        <v>511</v>
      </c>
      <c r="D320" s="233" t="s">
        <v>144</v>
      </c>
      <c r="E320" s="234" t="s">
        <v>512</v>
      </c>
      <c r="F320" s="235" t="s">
        <v>513</v>
      </c>
      <c r="G320" s="236" t="s">
        <v>493</v>
      </c>
      <c r="H320" s="237">
        <v>1</v>
      </c>
      <c r="I320" s="238"/>
      <c r="J320" s="239">
        <f>ROUND(I320*H320,2)</f>
        <v>0</v>
      </c>
      <c r="K320" s="240"/>
      <c r="L320" s="45"/>
      <c r="M320" s="241" t="s">
        <v>1</v>
      </c>
      <c r="N320" s="242" t="s">
        <v>46</v>
      </c>
      <c r="O320" s="92"/>
      <c r="P320" s="243">
        <f>O320*H320</f>
        <v>0</v>
      </c>
      <c r="Q320" s="243">
        <v>0</v>
      </c>
      <c r="R320" s="243">
        <f>Q320*H320</f>
        <v>0</v>
      </c>
      <c r="S320" s="243">
        <v>0.019460000000000002</v>
      </c>
      <c r="T320" s="244">
        <f>S320*H320</f>
        <v>0.019460000000000002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5" t="s">
        <v>231</v>
      </c>
      <c r="AT320" s="245" t="s">
        <v>144</v>
      </c>
      <c r="AU320" s="245" t="s">
        <v>149</v>
      </c>
      <c r="AY320" s="18" t="s">
        <v>141</v>
      </c>
      <c r="BE320" s="246">
        <f>IF(N320="základní",J320,0)</f>
        <v>0</v>
      </c>
      <c r="BF320" s="246">
        <f>IF(N320="snížená",J320,0)</f>
        <v>0</v>
      </c>
      <c r="BG320" s="246">
        <f>IF(N320="zákl. přenesená",J320,0)</f>
        <v>0</v>
      </c>
      <c r="BH320" s="246">
        <f>IF(N320="sníž. přenesená",J320,0)</f>
        <v>0</v>
      </c>
      <c r="BI320" s="246">
        <f>IF(N320="nulová",J320,0)</f>
        <v>0</v>
      </c>
      <c r="BJ320" s="18" t="s">
        <v>149</v>
      </c>
      <c r="BK320" s="246">
        <f>ROUND(I320*H320,2)</f>
        <v>0</v>
      </c>
      <c r="BL320" s="18" t="s">
        <v>231</v>
      </c>
      <c r="BM320" s="245" t="s">
        <v>514</v>
      </c>
    </row>
    <row r="321" s="2" customFormat="1" ht="21.75" customHeight="1">
      <c r="A321" s="39"/>
      <c r="B321" s="40"/>
      <c r="C321" s="233" t="s">
        <v>515</v>
      </c>
      <c r="D321" s="233" t="s">
        <v>144</v>
      </c>
      <c r="E321" s="234" t="s">
        <v>516</v>
      </c>
      <c r="F321" s="235" t="s">
        <v>517</v>
      </c>
      <c r="G321" s="236" t="s">
        <v>493</v>
      </c>
      <c r="H321" s="237">
        <v>1</v>
      </c>
      <c r="I321" s="238"/>
      <c r="J321" s="239">
        <f>ROUND(I321*H321,2)</f>
        <v>0</v>
      </c>
      <c r="K321" s="240"/>
      <c r="L321" s="45"/>
      <c r="M321" s="241" t="s">
        <v>1</v>
      </c>
      <c r="N321" s="242" t="s">
        <v>46</v>
      </c>
      <c r="O321" s="92"/>
      <c r="P321" s="243">
        <f>O321*H321</f>
        <v>0</v>
      </c>
      <c r="Q321" s="243">
        <v>0.010749999999999999</v>
      </c>
      <c r="R321" s="243">
        <f>Q321*H321</f>
        <v>0.010749999999999999</v>
      </c>
      <c r="S321" s="243">
        <v>0</v>
      </c>
      <c r="T321" s="244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5" t="s">
        <v>231</v>
      </c>
      <c r="AT321" s="245" t="s">
        <v>144</v>
      </c>
      <c r="AU321" s="245" t="s">
        <v>149</v>
      </c>
      <c r="AY321" s="18" t="s">
        <v>141</v>
      </c>
      <c r="BE321" s="246">
        <f>IF(N321="základní",J321,0)</f>
        <v>0</v>
      </c>
      <c r="BF321" s="246">
        <f>IF(N321="snížená",J321,0)</f>
        <v>0</v>
      </c>
      <c r="BG321" s="246">
        <f>IF(N321="zákl. přenesená",J321,0)</f>
        <v>0</v>
      </c>
      <c r="BH321" s="246">
        <f>IF(N321="sníž. přenesená",J321,0)</f>
        <v>0</v>
      </c>
      <c r="BI321" s="246">
        <f>IF(N321="nulová",J321,0)</f>
        <v>0</v>
      </c>
      <c r="BJ321" s="18" t="s">
        <v>149</v>
      </c>
      <c r="BK321" s="246">
        <f>ROUND(I321*H321,2)</f>
        <v>0</v>
      </c>
      <c r="BL321" s="18" t="s">
        <v>231</v>
      </c>
      <c r="BM321" s="245" t="s">
        <v>518</v>
      </c>
    </row>
    <row r="322" s="2" customFormat="1" ht="21.75" customHeight="1">
      <c r="A322" s="39"/>
      <c r="B322" s="40"/>
      <c r="C322" s="233" t="s">
        <v>519</v>
      </c>
      <c r="D322" s="233" t="s">
        <v>144</v>
      </c>
      <c r="E322" s="234" t="s">
        <v>520</v>
      </c>
      <c r="F322" s="235" t="s">
        <v>521</v>
      </c>
      <c r="G322" s="236" t="s">
        <v>493</v>
      </c>
      <c r="H322" s="237">
        <v>1</v>
      </c>
      <c r="I322" s="238"/>
      <c r="J322" s="239">
        <f>ROUND(I322*H322,2)</f>
        <v>0</v>
      </c>
      <c r="K322" s="240"/>
      <c r="L322" s="45"/>
      <c r="M322" s="241" t="s">
        <v>1</v>
      </c>
      <c r="N322" s="242" t="s">
        <v>46</v>
      </c>
      <c r="O322" s="92"/>
      <c r="P322" s="243">
        <f>O322*H322</f>
        <v>0</v>
      </c>
      <c r="Q322" s="243">
        <v>0.018790000000000001</v>
      </c>
      <c r="R322" s="243">
        <f>Q322*H322</f>
        <v>0.018790000000000001</v>
      </c>
      <c r="S322" s="243">
        <v>0</v>
      </c>
      <c r="T322" s="244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5" t="s">
        <v>231</v>
      </c>
      <c r="AT322" s="245" t="s">
        <v>144</v>
      </c>
      <c r="AU322" s="245" t="s">
        <v>149</v>
      </c>
      <c r="AY322" s="18" t="s">
        <v>141</v>
      </c>
      <c r="BE322" s="246">
        <f>IF(N322="základní",J322,0)</f>
        <v>0</v>
      </c>
      <c r="BF322" s="246">
        <f>IF(N322="snížená",J322,0)</f>
        <v>0</v>
      </c>
      <c r="BG322" s="246">
        <f>IF(N322="zákl. přenesená",J322,0)</f>
        <v>0</v>
      </c>
      <c r="BH322" s="246">
        <f>IF(N322="sníž. přenesená",J322,0)</f>
        <v>0</v>
      </c>
      <c r="BI322" s="246">
        <f>IF(N322="nulová",J322,0)</f>
        <v>0</v>
      </c>
      <c r="BJ322" s="18" t="s">
        <v>149</v>
      </c>
      <c r="BK322" s="246">
        <f>ROUND(I322*H322,2)</f>
        <v>0</v>
      </c>
      <c r="BL322" s="18" t="s">
        <v>231</v>
      </c>
      <c r="BM322" s="245" t="s">
        <v>522</v>
      </c>
    </row>
    <row r="323" s="2" customFormat="1" ht="21.75" customHeight="1">
      <c r="A323" s="39"/>
      <c r="B323" s="40"/>
      <c r="C323" s="291" t="s">
        <v>523</v>
      </c>
      <c r="D323" s="291" t="s">
        <v>307</v>
      </c>
      <c r="E323" s="292" t="s">
        <v>524</v>
      </c>
      <c r="F323" s="293" t="s">
        <v>525</v>
      </c>
      <c r="G323" s="294" t="s">
        <v>156</v>
      </c>
      <c r="H323" s="295">
        <v>1</v>
      </c>
      <c r="I323" s="296"/>
      <c r="J323" s="297">
        <f>ROUND(I323*H323,2)</f>
        <v>0</v>
      </c>
      <c r="K323" s="298"/>
      <c r="L323" s="299"/>
      <c r="M323" s="300" t="s">
        <v>1</v>
      </c>
      <c r="N323" s="301" t="s">
        <v>46</v>
      </c>
      <c r="O323" s="92"/>
      <c r="P323" s="243">
        <f>O323*H323</f>
        <v>0</v>
      </c>
      <c r="Q323" s="243">
        <v>0.012999999999999999</v>
      </c>
      <c r="R323" s="243">
        <f>Q323*H323</f>
        <v>0.012999999999999999</v>
      </c>
      <c r="S323" s="243">
        <v>0</v>
      </c>
      <c r="T323" s="244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5" t="s">
        <v>328</v>
      </c>
      <c r="AT323" s="245" t="s">
        <v>307</v>
      </c>
      <c r="AU323" s="245" t="s">
        <v>149</v>
      </c>
      <c r="AY323" s="18" t="s">
        <v>141</v>
      </c>
      <c r="BE323" s="246">
        <f>IF(N323="základní",J323,0)</f>
        <v>0</v>
      </c>
      <c r="BF323" s="246">
        <f>IF(N323="snížená",J323,0)</f>
        <v>0</v>
      </c>
      <c r="BG323" s="246">
        <f>IF(N323="zákl. přenesená",J323,0)</f>
        <v>0</v>
      </c>
      <c r="BH323" s="246">
        <f>IF(N323="sníž. přenesená",J323,0)</f>
        <v>0</v>
      </c>
      <c r="BI323" s="246">
        <f>IF(N323="nulová",J323,0)</f>
        <v>0</v>
      </c>
      <c r="BJ323" s="18" t="s">
        <v>149</v>
      </c>
      <c r="BK323" s="246">
        <f>ROUND(I323*H323,2)</f>
        <v>0</v>
      </c>
      <c r="BL323" s="18" t="s">
        <v>231</v>
      </c>
      <c r="BM323" s="245" t="s">
        <v>526</v>
      </c>
    </row>
    <row r="324" s="2" customFormat="1" ht="16.5" customHeight="1">
      <c r="A324" s="39"/>
      <c r="B324" s="40"/>
      <c r="C324" s="233" t="s">
        <v>527</v>
      </c>
      <c r="D324" s="233" t="s">
        <v>144</v>
      </c>
      <c r="E324" s="234" t="s">
        <v>528</v>
      </c>
      <c r="F324" s="235" t="s">
        <v>529</v>
      </c>
      <c r="G324" s="236" t="s">
        <v>493</v>
      </c>
      <c r="H324" s="237">
        <v>1</v>
      </c>
      <c r="I324" s="238"/>
      <c r="J324" s="239">
        <f>ROUND(I324*H324,2)</f>
        <v>0</v>
      </c>
      <c r="K324" s="240"/>
      <c r="L324" s="45"/>
      <c r="M324" s="241" t="s">
        <v>1</v>
      </c>
      <c r="N324" s="242" t="s">
        <v>46</v>
      </c>
      <c r="O324" s="92"/>
      <c r="P324" s="243">
        <f>O324*H324</f>
        <v>0</v>
      </c>
      <c r="Q324" s="243">
        <v>0</v>
      </c>
      <c r="R324" s="243">
        <f>Q324*H324</f>
        <v>0</v>
      </c>
      <c r="S324" s="243">
        <v>0.032899999999999999</v>
      </c>
      <c r="T324" s="244">
        <f>S324*H324</f>
        <v>0.032899999999999999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5" t="s">
        <v>231</v>
      </c>
      <c r="AT324" s="245" t="s">
        <v>144</v>
      </c>
      <c r="AU324" s="245" t="s">
        <v>149</v>
      </c>
      <c r="AY324" s="18" t="s">
        <v>141</v>
      </c>
      <c r="BE324" s="246">
        <f>IF(N324="základní",J324,0)</f>
        <v>0</v>
      </c>
      <c r="BF324" s="246">
        <f>IF(N324="snížená",J324,0)</f>
        <v>0</v>
      </c>
      <c r="BG324" s="246">
        <f>IF(N324="zákl. přenesená",J324,0)</f>
        <v>0</v>
      </c>
      <c r="BH324" s="246">
        <f>IF(N324="sníž. přenesená",J324,0)</f>
        <v>0</v>
      </c>
      <c r="BI324" s="246">
        <f>IF(N324="nulová",J324,0)</f>
        <v>0</v>
      </c>
      <c r="BJ324" s="18" t="s">
        <v>149</v>
      </c>
      <c r="BK324" s="246">
        <f>ROUND(I324*H324,2)</f>
        <v>0</v>
      </c>
      <c r="BL324" s="18" t="s">
        <v>231</v>
      </c>
      <c r="BM324" s="245" t="s">
        <v>530</v>
      </c>
    </row>
    <row r="325" s="2" customFormat="1" ht="21.75" customHeight="1">
      <c r="A325" s="39"/>
      <c r="B325" s="40"/>
      <c r="C325" s="233" t="s">
        <v>531</v>
      </c>
      <c r="D325" s="233" t="s">
        <v>144</v>
      </c>
      <c r="E325" s="234" t="s">
        <v>532</v>
      </c>
      <c r="F325" s="235" t="s">
        <v>533</v>
      </c>
      <c r="G325" s="236" t="s">
        <v>493</v>
      </c>
      <c r="H325" s="237">
        <v>1</v>
      </c>
      <c r="I325" s="238"/>
      <c r="J325" s="239">
        <f>ROUND(I325*H325,2)</f>
        <v>0</v>
      </c>
      <c r="K325" s="240"/>
      <c r="L325" s="45"/>
      <c r="M325" s="241" t="s">
        <v>1</v>
      </c>
      <c r="N325" s="242" t="s">
        <v>46</v>
      </c>
      <c r="O325" s="92"/>
      <c r="P325" s="243">
        <f>O325*H325</f>
        <v>0</v>
      </c>
      <c r="Q325" s="243">
        <v>0.0011000000000000001</v>
      </c>
      <c r="R325" s="243">
        <f>Q325*H325</f>
        <v>0.0011000000000000001</v>
      </c>
      <c r="S325" s="243">
        <v>0</v>
      </c>
      <c r="T325" s="24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5" t="s">
        <v>231</v>
      </c>
      <c r="AT325" s="245" t="s">
        <v>144</v>
      </c>
      <c r="AU325" s="245" t="s">
        <v>149</v>
      </c>
      <c r="AY325" s="18" t="s">
        <v>141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18" t="s">
        <v>149</v>
      </c>
      <c r="BK325" s="246">
        <f>ROUND(I325*H325,2)</f>
        <v>0</v>
      </c>
      <c r="BL325" s="18" t="s">
        <v>231</v>
      </c>
      <c r="BM325" s="245" t="s">
        <v>534</v>
      </c>
    </row>
    <row r="326" s="2" customFormat="1" ht="21.75" customHeight="1">
      <c r="A326" s="39"/>
      <c r="B326" s="40"/>
      <c r="C326" s="233" t="s">
        <v>535</v>
      </c>
      <c r="D326" s="233" t="s">
        <v>144</v>
      </c>
      <c r="E326" s="234" t="s">
        <v>536</v>
      </c>
      <c r="F326" s="235" t="s">
        <v>537</v>
      </c>
      <c r="G326" s="236" t="s">
        <v>493</v>
      </c>
      <c r="H326" s="237">
        <v>3</v>
      </c>
      <c r="I326" s="238"/>
      <c r="J326" s="239">
        <f>ROUND(I326*H326,2)</f>
        <v>0</v>
      </c>
      <c r="K326" s="240"/>
      <c r="L326" s="45"/>
      <c r="M326" s="241" t="s">
        <v>1</v>
      </c>
      <c r="N326" s="242" t="s">
        <v>46</v>
      </c>
      <c r="O326" s="92"/>
      <c r="P326" s="243">
        <f>O326*H326</f>
        <v>0</v>
      </c>
      <c r="Q326" s="243">
        <v>0.00080000000000000004</v>
      </c>
      <c r="R326" s="243">
        <f>Q326*H326</f>
        <v>0.0024000000000000002</v>
      </c>
      <c r="S326" s="243">
        <v>0</v>
      </c>
      <c r="T326" s="244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5" t="s">
        <v>231</v>
      </c>
      <c r="AT326" s="245" t="s">
        <v>144</v>
      </c>
      <c r="AU326" s="245" t="s">
        <v>149</v>
      </c>
      <c r="AY326" s="18" t="s">
        <v>141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18" t="s">
        <v>149</v>
      </c>
      <c r="BK326" s="246">
        <f>ROUND(I326*H326,2)</f>
        <v>0</v>
      </c>
      <c r="BL326" s="18" t="s">
        <v>231</v>
      </c>
      <c r="BM326" s="245" t="s">
        <v>538</v>
      </c>
    </row>
    <row r="327" s="2" customFormat="1" ht="21.75" customHeight="1">
      <c r="A327" s="39"/>
      <c r="B327" s="40"/>
      <c r="C327" s="233" t="s">
        <v>539</v>
      </c>
      <c r="D327" s="233" t="s">
        <v>144</v>
      </c>
      <c r="E327" s="234" t="s">
        <v>540</v>
      </c>
      <c r="F327" s="235" t="s">
        <v>541</v>
      </c>
      <c r="G327" s="236" t="s">
        <v>493</v>
      </c>
      <c r="H327" s="237">
        <v>1</v>
      </c>
      <c r="I327" s="238"/>
      <c r="J327" s="239">
        <f>ROUND(I327*H327,2)</f>
        <v>0</v>
      </c>
      <c r="K327" s="240"/>
      <c r="L327" s="45"/>
      <c r="M327" s="241" t="s">
        <v>1</v>
      </c>
      <c r="N327" s="242" t="s">
        <v>46</v>
      </c>
      <c r="O327" s="92"/>
      <c r="P327" s="243">
        <f>O327*H327</f>
        <v>0</v>
      </c>
      <c r="Q327" s="243">
        <v>0.00084999999999999995</v>
      </c>
      <c r="R327" s="243">
        <f>Q327*H327</f>
        <v>0.00084999999999999995</v>
      </c>
      <c r="S327" s="243">
        <v>0</v>
      </c>
      <c r="T327" s="244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5" t="s">
        <v>231</v>
      </c>
      <c r="AT327" s="245" t="s">
        <v>144</v>
      </c>
      <c r="AU327" s="245" t="s">
        <v>149</v>
      </c>
      <c r="AY327" s="18" t="s">
        <v>141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18" t="s">
        <v>149</v>
      </c>
      <c r="BK327" s="246">
        <f>ROUND(I327*H327,2)</f>
        <v>0</v>
      </c>
      <c r="BL327" s="18" t="s">
        <v>231</v>
      </c>
      <c r="BM327" s="245" t="s">
        <v>542</v>
      </c>
    </row>
    <row r="328" s="2" customFormat="1" ht="16.5" customHeight="1">
      <c r="A328" s="39"/>
      <c r="B328" s="40"/>
      <c r="C328" s="233" t="s">
        <v>543</v>
      </c>
      <c r="D328" s="233" t="s">
        <v>144</v>
      </c>
      <c r="E328" s="234" t="s">
        <v>544</v>
      </c>
      <c r="F328" s="235" t="s">
        <v>545</v>
      </c>
      <c r="G328" s="236" t="s">
        <v>156</v>
      </c>
      <c r="H328" s="237">
        <v>1</v>
      </c>
      <c r="I328" s="238"/>
      <c r="J328" s="239">
        <f>ROUND(I328*H328,2)</f>
        <v>0</v>
      </c>
      <c r="K328" s="240"/>
      <c r="L328" s="45"/>
      <c r="M328" s="241" t="s">
        <v>1</v>
      </c>
      <c r="N328" s="242" t="s">
        <v>46</v>
      </c>
      <c r="O328" s="92"/>
      <c r="P328" s="243">
        <f>O328*H328</f>
        <v>0</v>
      </c>
      <c r="Q328" s="243">
        <v>0</v>
      </c>
      <c r="R328" s="243">
        <f>Q328*H328</f>
        <v>0</v>
      </c>
      <c r="S328" s="243">
        <v>0</v>
      </c>
      <c r="T328" s="244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5" t="s">
        <v>231</v>
      </c>
      <c r="AT328" s="245" t="s">
        <v>144</v>
      </c>
      <c r="AU328" s="245" t="s">
        <v>149</v>
      </c>
      <c r="AY328" s="18" t="s">
        <v>141</v>
      </c>
      <c r="BE328" s="246">
        <f>IF(N328="základní",J328,0)</f>
        <v>0</v>
      </c>
      <c r="BF328" s="246">
        <f>IF(N328="snížená",J328,0)</f>
        <v>0</v>
      </c>
      <c r="BG328" s="246">
        <f>IF(N328="zákl. přenesená",J328,0)</f>
        <v>0</v>
      </c>
      <c r="BH328" s="246">
        <f>IF(N328="sníž. přenesená",J328,0)</f>
        <v>0</v>
      </c>
      <c r="BI328" s="246">
        <f>IF(N328="nulová",J328,0)</f>
        <v>0</v>
      </c>
      <c r="BJ328" s="18" t="s">
        <v>149</v>
      </c>
      <c r="BK328" s="246">
        <f>ROUND(I328*H328,2)</f>
        <v>0</v>
      </c>
      <c r="BL328" s="18" t="s">
        <v>231</v>
      </c>
      <c r="BM328" s="245" t="s">
        <v>546</v>
      </c>
    </row>
    <row r="329" s="2" customFormat="1" ht="16.5" customHeight="1">
      <c r="A329" s="39"/>
      <c r="B329" s="40"/>
      <c r="C329" s="233" t="s">
        <v>547</v>
      </c>
      <c r="D329" s="233" t="s">
        <v>144</v>
      </c>
      <c r="E329" s="234" t="s">
        <v>548</v>
      </c>
      <c r="F329" s="235" t="s">
        <v>549</v>
      </c>
      <c r="G329" s="236" t="s">
        <v>493</v>
      </c>
      <c r="H329" s="237">
        <v>1</v>
      </c>
      <c r="I329" s="238"/>
      <c r="J329" s="239">
        <f>ROUND(I329*H329,2)</f>
        <v>0</v>
      </c>
      <c r="K329" s="240"/>
      <c r="L329" s="45"/>
      <c r="M329" s="241" t="s">
        <v>1</v>
      </c>
      <c r="N329" s="242" t="s">
        <v>46</v>
      </c>
      <c r="O329" s="92"/>
      <c r="P329" s="243">
        <f>O329*H329</f>
        <v>0</v>
      </c>
      <c r="Q329" s="243">
        <v>0.0018400000000000001</v>
      </c>
      <c r="R329" s="243">
        <f>Q329*H329</f>
        <v>0.0018400000000000001</v>
      </c>
      <c r="S329" s="243">
        <v>0</v>
      </c>
      <c r="T329" s="244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5" t="s">
        <v>231</v>
      </c>
      <c r="AT329" s="245" t="s">
        <v>144</v>
      </c>
      <c r="AU329" s="245" t="s">
        <v>149</v>
      </c>
      <c r="AY329" s="18" t="s">
        <v>141</v>
      </c>
      <c r="BE329" s="246">
        <f>IF(N329="základní",J329,0)</f>
        <v>0</v>
      </c>
      <c r="BF329" s="246">
        <f>IF(N329="snížená",J329,0)</f>
        <v>0</v>
      </c>
      <c r="BG329" s="246">
        <f>IF(N329="zákl. přenesená",J329,0)</f>
        <v>0</v>
      </c>
      <c r="BH329" s="246">
        <f>IF(N329="sníž. přenesená",J329,0)</f>
        <v>0</v>
      </c>
      <c r="BI329" s="246">
        <f>IF(N329="nulová",J329,0)</f>
        <v>0</v>
      </c>
      <c r="BJ329" s="18" t="s">
        <v>149</v>
      </c>
      <c r="BK329" s="246">
        <f>ROUND(I329*H329,2)</f>
        <v>0</v>
      </c>
      <c r="BL329" s="18" t="s">
        <v>231</v>
      </c>
      <c r="BM329" s="245" t="s">
        <v>550</v>
      </c>
    </row>
    <row r="330" s="2" customFormat="1" ht="21.75" customHeight="1">
      <c r="A330" s="39"/>
      <c r="B330" s="40"/>
      <c r="C330" s="233" t="s">
        <v>551</v>
      </c>
      <c r="D330" s="233" t="s">
        <v>144</v>
      </c>
      <c r="E330" s="234" t="s">
        <v>552</v>
      </c>
      <c r="F330" s="235" t="s">
        <v>553</v>
      </c>
      <c r="G330" s="236" t="s">
        <v>493</v>
      </c>
      <c r="H330" s="237">
        <v>1</v>
      </c>
      <c r="I330" s="238"/>
      <c r="J330" s="239">
        <f>ROUND(I330*H330,2)</f>
        <v>0</v>
      </c>
      <c r="K330" s="240"/>
      <c r="L330" s="45"/>
      <c r="M330" s="241" t="s">
        <v>1</v>
      </c>
      <c r="N330" s="242" t="s">
        <v>46</v>
      </c>
      <c r="O330" s="92"/>
      <c r="P330" s="243">
        <f>O330*H330</f>
        <v>0</v>
      </c>
      <c r="Q330" s="243">
        <v>0.0018400000000000001</v>
      </c>
      <c r="R330" s="243">
        <f>Q330*H330</f>
        <v>0.0018400000000000001</v>
      </c>
      <c r="S330" s="243">
        <v>0</v>
      </c>
      <c r="T330" s="244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5" t="s">
        <v>231</v>
      </c>
      <c r="AT330" s="245" t="s">
        <v>144</v>
      </c>
      <c r="AU330" s="245" t="s">
        <v>149</v>
      </c>
      <c r="AY330" s="18" t="s">
        <v>141</v>
      </c>
      <c r="BE330" s="246">
        <f>IF(N330="základní",J330,0)</f>
        <v>0</v>
      </c>
      <c r="BF330" s="246">
        <f>IF(N330="snížená",J330,0)</f>
        <v>0</v>
      </c>
      <c r="BG330" s="246">
        <f>IF(N330="zákl. přenesená",J330,0)</f>
        <v>0</v>
      </c>
      <c r="BH330" s="246">
        <f>IF(N330="sníž. přenesená",J330,0)</f>
        <v>0</v>
      </c>
      <c r="BI330" s="246">
        <f>IF(N330="nulová",J330,0)</f>
        <v>0</v>
      </c>
      <c r="BJ330" s="18" t="s">
        <v>149</v>
      </c>
      <c r="BK330" s="246">
        <f>ROUND(I330*H330,2)</f>
        <v>0</v>
      </c>
      <c r="BL330" s="18" t="s">
        <v>231</v>
      </c>
      <c r="BM330" s="245" t="s">
        <v>554</v>
      </c>
    </row>
    <row r="331" s="2" customFormat="1" ht="21.75" customHeight="1">
      <c r="A331" s="39"/>
      <c r="B331" s="40"/>
      <c r="C331" s="233" t="s">
        <v>555</v>
      </c>
      <c r="D331" s="233" t="s">
        <v>144</v>
      </c>
      <c r="E331" s="234" t="s">
        <v>556</v>
      </c>
      <c r="F331" s="235" t="s">
        <v>557</v>
      </c>
      <c r="G331" s="236" t="s">
        <v>394</v>
      </c>
      <c r="H331" s="302"/>
      <c r="I331" s="238"/>
      <c r="J331" s="239">
        <f>ROUND(I331*H331,2)</f>
        <v>0</v>
      </c>
      <c r="K331" s="240"/>
      <c r="L331" s="45"/>
      <c r="M331" s="241" t="s">
        <v>1</v>
      </c>
      <c r="N331" s="242" t="s">
        <v>46</v>
      </c>
      <c r="O331" s="92"/>
      <c r="P331" s="243">
        <f>O331*H331</f>
        <v>0</v>
      </c>
      <c r="Q331" s="243">
        <v>0</v>
      </c>
      <c r="R331" s="243">
        <f>Q331*H331</f>
        <v>0</v>
      </c>
      <c r="S331" s="243">
        <v>0</v>
      </c>
      <c r="T331" s="244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5" t="s">
        <v>231</v>
      </c>
      <c r="AT331" s="245" t="s">
        <v>144</v>
      </c>
      <c r="AU331" s="245" t="s">
        <v>149</v>
      </c>
      <c r="AY331" s="18" t="s">
        <v>141</v>
      </c>
      <c r="BE331" s="246">
        <f>IF(N331="základní",J331,0)</f>
        <v>0</v>
      </c>
      <c r="BF331" s="246">
        <f>IF(N331="snížená",J331,0)</f>
        <v>0</v>
      </c>
      <c r="BG331" s="246">
        <f>IF(N331="zákl. přenesená",J331,0)</f>
        <v>0</v>
      </c>
      <c r="BH331" s="246">
        <f>IF(N331="sníž. přenesená",J331,0)</f>
        <v>0</v>
      </c>
      <c r="BI331" s="246">
        <f>IF(N331="nulová",J331,0)</f>
        <v>0</v>
      </c>
      <c r="BJ331" s="18" t="s">
        <v>149</v>
      </c>
      <c r="BK331" s="246">
        <f>ROUND(I331*H331,2)</f>
        <v>0</v>
      </c>
      <c r="BL331" s="18" t="s">
        <v>231</v>
      </c>
      <c r="BM331" s="245" t="s">
        <v>558</v>
      </c>
    </row>
    <row r="332" s="12" customFormat="1" ht="22.8" customHeight="1">
      <c r="A332" s="12"/>
      <c r="B332" s="217"/>
      <c r="C332" s="218"/>
      <c r="D332" s="219" t="s">
        <v>79</v>
      </c>
      <c r="E332" s="231" t="s">
        <v>559</v>
      </c>
      <c r="F332" s="231" t="s">
        <v>560</v>
      </c>
      <c r="G332" s="218"/>
      <c r="H332" s="218"/>
      <c r="I332" s="221"/>
      <c r="J332" s="232">
        <f>BK332</f>
        <v>0</v>
      </c>
      <c r="K332" s="218"/>
      <c r="L332" s="223"/>
      <c r="M332" s="224"/>
      <c r="N332" s="225"/>
      <c r="O332" s="225"/>
      <c r="P332" s="226">
        <f>P333</f>
        <v>0</v>
      </c>
      <c r="Q332" s="225"/>
      <c r="R332" s="226">
        <f>R333</f>
        <v>0.0010399999999999999</v>
      </c>
      <c r="S332" s="225"/>
      <c r="T332" s="227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8" t="s">
        <v>149</v>
      </c>
      <c r="AT332" s="229" t="s">
        <v>79</v>
      </c>
      <c r="AU332" s="229" t="s">
        <v>88</v>
      </c>
      <c r="AY332" s="228" t="s">
        <v>141</v>
      </c>
      <c r="BK332" s="230">
        <f>BK333</f>
        <v>0</v>
      </c>
    </row>
    <row r="333" s="2" customFormat="1" ht="21.75" customHeight="1">
      <c r="A333" s="39"/>
      <c r="B333" s="40"/>
      <c r="C333" s="233" t="s">
        <v>561</v>
      </c>
      <c r="D333" s="233" t="s">
        <v>144</v>
      </c>
      <c r="E333" s="234" t="s">
        <v>562</v>
      </c>
      <c r="F333" s="235" t="s">
        <v>563</v>
      </c>
      <c r="G333" s="236" t="s">
        <v>156</v>
      </c>
      <c r="H333" s="237">
        <v>1</v>
      </c>
      <c r="I333" s="238"/>
      <c r="J333" s="239">
        <f>ROUND(I333*H333,2)</f>
        <v>0</v>
      </c>
      <c r="K333" s="240"/>
      <c r="L333" s="45"/>
      <c r="M333" s="241" t="s">
        <v>1</v>
      </c>
      <c r="N333" s="242" t="s">
        <v>46</v>
      </c>
      <c r="O333" s="92"/>
      <c r="P333" s="243">
        <f>O333*H333</f>
        <v>0</v>
      </c>
      <c r="Q333" s="243">
        <v>0.0010399999999999999</v>
      </c>
      <c r="R333" s="243">
        <f>Q333*H333</f>
        <v>0.0010399999999999999</v>
      </c>
      <c r="S333" s="243">
        <v>0</v>
      </c>
      <c r="T333" s="244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5" t="s">
        <v>231</v>
      </c>
      <c r="AT333" s="245" t="s">
        <v>144</v>
      </c>
      <c r="AU333" s="245" t="s">
        <v>149</v>
      </c>
      <c r="AY333" s="18" t="s">
        <v>141</v>
      </c>
      <c r="BE333" s="246">
        <f>IF(N333="základní",J333,0)</f>
        <v>0</v>
      </c>
      <c r="BF333" s="246">
        <f>IF(N333="snížená",J333,0)</f>
        <v>0</v>
      </c>
      <c r="BG333" s="246">
        <f>IF(N333="zákl. přenesená",J333,0)</f>
        <v>0</v>
      </c>
      <c r="BH333" s="246">
        <f>IF(N333="sníž. přenesená",J333,0)</f>
        <v>0</v>
      </c>
      <c r="BI333" s="246">
        <f>IF(N333="nulová",J333,0)</f>
        <v>0</v>
      </c>
      <c r="BJ333" s="18" t="s">
        <v>149</v>
      </c>
      <c r="BK333" s="246">
        <f>ROUND(I333*H333,2)</f>
        <v>0</v>
      </c>
      <c r="BL333" s="18" t="s">
        <v>231</v>
      </c>
      <c r="BM333" s="245" t="s">
        <v>564</v>
      </c>
    </row>
    <row r="334" s="12" customFormat="1" ht="22.8" customHeight="1">
      <c r="A334" s="12"/>
      <c r="B334" s="217"/>
      <c r="C334" s="218"/>
      <c r="D334" s="219" t="s">
        <v>79</v>
      </c>
      <c r="E334" s="231" t="s">
        <v>565</v>
      </c>
      <c r="F334" s="231" t="s">
        <v>566</v>
      </c>
      <c r="G334" s="218"/>
      <c r="H334" s="218"/>
      <c r="I334" s="221"/>
      <c r="J334" s="232">
        <f>BK334</f>
        <v>0</v>
      </c>
      <c r="K334" s="218"/>
      <c r="L334" s="223"/>
      <c r="M334" s="224"/>
      <c r="N334" s="225"/>
      <c r="O334" s="225"/>
      <c r="P334" s="226">
        <f>SUM(P335:P342)</f>
        <v>0</v>
      </c>
      <c r="Q334" s="225"/>
      <c r="R334" s="226">
        <f>SUM(R335:R342)</f>
        <v>0.0075060000000000005</v>
      </c>
      <c r="S334" s="225"/>
      <c r="T334" s="227">
        <f>SUM(T335:T342)</f>
        <v>0.12852000000000002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8" t="s">
        <v>149</v>
      </c>
      <c r="AT334" s="229" t="s">
        <v>79</v>
      </c>
      <c r="AU334" s="229" t="s">
        <v>88</v>
      </c>
      <c r="AY334" s="228" t="s">
        <v>141</v>
      </c>
      <c r="BK334" s="230">
        <f>SUM(BK335:BK342)</f>
        <v>0</v>
      </c>
    </row>
    <row r="335" s="2" customFormat="1" ht="16.5" customHeight="1">
      <c r="A335" s="39"/>
      <c r="B335" s="40"/>
      <c r="C335" s="233" t="s">
        <v>567</v>
      </c>
      <c r="D335" s="233" t="s">
        <v>144</v>
      </c>
      <c r="E335" s="234" t="s">
        <v>568</v>
      </c>
      <c r="F335" s="235" t="s">
        <v>569</v>
      </c>
      <c r="G335" s="236" t="s">
        <v>174</v>
      </c>
      <c r="H335" s="237">
        <v>5.4000000000000004</v>
      </c>
      <c r="I335" s="238"/>
      <c r="J335" s="239">
        <f>ROUND(I335*H335,2)</f>
        <v>0</v>
      </c>
      <c r="K335" s="240"/>
      <c r="L335" s="45"/>
      <c r="M335" s="241" t="s">
        <v>1</v>
      </c>
      <c r="N335" s="242" t="s">
        <v>46</v>
      </c>
      <c r="O335" s="92"/>
      <c r="P335" s="243">
        <f>O335*H335</f>
        <v>0</v>
      </c>
      <c r="Q335" s="243">
        <v>0</v>
      </c>
      <c r="R335" s="243">
        <f>Q335*H335</f>
        <v>0</v>
      </c>
      <c r="S335" s="243">
        <v>0.023800000000000002</v>
      </c>
      <c r="T335" s="244">
        <f>S335*H335</f>
        <v>0.12852000000000002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5" t="s">
        <v>231</v>
      </c>
      <c r="AT335" s="245" t="s">
        <v>144</v>
      </c>
      <c r="AU335" s="245" t="s">
        <v>149</v>
      </c>
      <c r="AY335" s="18" t="s">
        <v>141</v>
      </c>
      <c r="BE335" s="246">
        <f>IF(N335="základní",J335,0)</f>
        <v>0</v>
      </c>
      <c r="BF335" s="246">
        <f>IF(N335="snížená",J335,0)</f>
        <v>0</v>
      </c>
      <c r="BG335" s="246">
        <f>IF(N335="zákl. přenesená",J335,0)</f>
        <v>0</v>
      </c>
      <c r="BH335" s="246">
        <f>IF(N335="sníž. přenesená",J335,0)</f>
        <v>0</v>
      </c>
      <c r="BI335" s="246">
        <f>IF(N335="nulová",J335,0)</f>
        <v>0</v>
      </c>
      <c r="BJ335" s="18" t="s">
        <v>149</v>
      </c>
      <c r="BK335" s="246">
        <f>ROUND(I335*H335,2)</f>
        <v>0</v>
      </c>
      <c r="BL335" s="18" t="s">
        <v>231</v>
      </c>
      <c r="BM335" s="245" t="s">
        <v>570</v>
      </c>
    </row>
    <row r="336" s="14" customFormat="1">
      <c r="A336" s="14"/>
      <c r="B336" s="258"/>
      <c r="C336" s="259"/>
      <c r="D336" s="249" t="s">
        <v>151</v>
      </c>
      <c r="E336" s="260" t="s">
        <v>1</v>
      </c>
      <c r="F336" s="261" t="s">
        <v>571</v>
      </c>
      <c r="G336" s="259"/>
      <c r="H336" s="262">
        <v>5.4000000000000004</v>
      </c>
      <c r="I336" s="263"/>
      <c r="J336" s="259"/>
      <c r="K336" s="259"/>
      <c r="L336" s="264"/>
      <c r="M336" s="265"/>
      <c r="N336" s="266"/>
      <c r="O336" s="266"/>
      <c r="P336" s="266"/>
      <c r="Q336" s="266"/>
      <c r="R336" s="266"/>
      <c r="S336" s="266"/>
      <c r="T336" s="26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8" t="s">
        <v>151</v>
      </c>
      <c r="AU336" s="268" t="s">
        <v>149</v>
      </c>
      <c r="AV336" s="14" t="s">
        <v>149</v>
      </c>
      <c r="AW336" s="14" t="s">
        <v>36</v>
      </c>
      <c r="AX336" s="14" t="s">
        <v>88</v>
      </c>
      <c r="AY336" s="268" t="s">
        <v>141</v>
      </c>
    </row>
    <row r="337" s="2" customFormat="1" ht="16.5" customHeight="1">
      <c r="A337" s="39"/>
      <c r="B337" s="40"/>
      <c r="C337" s="233" t="s">
        <v>572</v>
      </c>
      <c r="D337" s="233" t="s">
        <v>144</v>
      </c>
      <c r="E337" s="234" t="s">
        <v>573</v>
      </c>
      <c r="F337" s="235" t="s">
        <v>574</v>
      </c>
      <c r="G337" s="236" t="s">
        <v>174</v>
      </c>
      <c r="H337" s="237">
        <v>5.4000000000000004</v>
      </c>
      <c r="I337" s="238"/>
      <c r="J337" s="239">
        <f>ROUND(I337*H337,2)</f>
        <v>0</v>
      </c>
      <c r="K337" s="240"/>
      <c r="L337" s="45"/>
      <c r="M337" s="241" t="s">
        <v>1</v>
      </c>
      <c r="N337" s="242" t="s">
        <v>46</v>
      </c>
      <c r="O337" s="92"/>
      <c r="P337" s="243">
        <f>O337*H337</f>
        <v>0</v>
      </c>
      <c r="Q337" s="243">
        <v>0.00139</v>
      </c>
      <c r="R337" s="243">
        <f>Q337*H337</f>
        <v>0.0075060000000000005</v>
      </c>
      <c r="S337" s="243">
        <v>0</v>
      </c>
      <c r="T337" s="244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5" t="s">
        <v>231</v>
      </c>
      <c r="AT337" s="245" t="s">
        <v>144</v>
      </c>
      <c r="AU337" s="245" t="s">
        <v>149</v>
      </c>
      <c r="AY337" s="18" t="s">
        <v>141</v>
      </c>
      <c r="BE337" s="246">
        <f>IF(N337="základní",J337,0)</f>
        <v>0</v>
      </c>
      <c r="BF337" s="246">
        <f>IF(N337="snížená",J337,0)</f>
        <v>0</v>
      </c>
      <c r="BG337" s="246">
        <f>IF(N337="zákl. přenesená",J337,0)</f>
        <v>0</v>
      </c>
      <c r="BH337" s="246">
        <f>IF(N337="sníž. přenesená",J337,0)</f>
        <v>0</v>
      </c>
      <c r="BI337" s="246">
        <f>IF(N337="nulová",J337,0)</f>
        <v>0</v>
      </c>
      <c r="BJ337" s="18" t="s">
        <v>149</v>
      </c>
      <c r="BK337" s="246">
        <f>ROUND(I337*H337,2)</f>
        <v>0</v>
      </c>
      <c r="BL337" s="18" t="s">
        <v>231</v>
      </c>
      <c r="BM337" s="245" t="s">
        <v>575</v>
      </c>
    </row>
    <row r="338" s="14" customFormat="1">
      <c r="A338" s="14"/>
      <c r="B338" s="258"/>
      <c r="C338" s="259"/>
      <c r="D338" s="249" t="s">
        <v>151</v>
      </c>
      <c r="E338" s="260" t="s">
        <v>1</v>
      </c>
      <c r="F338" s="261" t="s">
        <v>576</v>
      </c>
      <c r="G338" s="259"/>
      <c r="H338" s="262">
        <v>5.4000000000000004</v>
      </c>
      <c r="I338" s="263"/>
      <c r="J338" s="259"/>
      <c r="K338" s="259"/>
      <c r="L338" s="264"/>
      <c r="M338" s="265"/>
      <c r="N338" s="266"/>
      <c r="O338" s="266"/>
      <c r="P338" s="266"/>
      <c r="Q338" s="266"/>
      <c r="R338" s="266"/>
      <c r="S338" s="266"/>
      <c r="T338" s="26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8" t="s">
        <v>151</v>
      </c>
      <c r="AU338" s="268" t="s">
        <v>149</v>
      </c>
      <c r="AV338" s="14" t="s">
        <v>149</v>
      </c>
      <c r="AW338" s="14" t="s">
        <v>36</v>
      </c>
      <c r="AX338" s="14" t="s">
        <v>88</v>
      </c>
      <c r="AY338" s="268" t="s">
        <v>141</v>
      </c>
    </row>
    <row r="339" s="2" customFormat="1" ht="16.5" customHeight="1">
      <c r="A339" s="39"/>
      <c r="B339" s="40"/>
      <c r="C339" s="233" t="s">
        <v>577</v>
      </c>
      <c r="D339" s="233" t="s">
        <v>144</v>
      </c>
      <c r="E339" s="234" t="s">
        <v>578</v>
      </c>
      <c r="F339" s="235" t="s">
        <v>579</v>
      </c>
      <c r="G339" s="236" t="s">
        <v>174</v>
      </c>
      <c r="H339" s="237">
        <v>5.4000000000000004</v>
      </c>
      <c r="I339" s="238"/>
      <c r="J339" s="239">
        <f>ROUND(I339*H339,2)</f>
        <v>0</v>
      </c>
      <c r="K339" s="240"/>
      <c r="L339" s="45"/>
      <c r="M339" s="241" t="s">
        <v>1</v>
      </c>
      <c r="N339" s="242" t="s">
        <v>46</v>
      </c>
      <c r="O339" s="92"/>
      <c r="P339" s="243">
        <f>O339*H339</f>
        <v>0</v>
      </c>
      <c r="Q339" s="243">
        <v>0</v>
      </c>
      <c r="R339" s="243">
        <f>Q339*H339</f>
        <v>0</v>
      </c>
      <c r="S339" s="243">
        <v>0</v>
      </c>
      <c r="T339" s="244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5" t="s">
        <v>231</v>
      </c>
      <c r="AT339" s="245" t="s">
        <v>144</v>
      </c>
      <c r="AU339" s="245" t="s">
        <v>149</v>
      </c>
      <c r="AY339" s="18" t="s">
        <v>141</v>
      </c>
      <c r="BE339" s="246">
        <f>IF(N339="základní",J339,0)</f>
        <v>0</v>
      </c>
      <c r="BF339" s="246">
        <f>IF(N339="snížená",J339,0)</f>
        <v>0</v>
      </c>
      <c r="BG339" s="246">
        <f>IF(N339="zákl. přenesená",J339,0)</f>
        <v>0</v>
      </c>
      <c r="BH339" s="246">
        <f>IF(N339="sníž. přenesená",J339,0)</f>
        <v>0</v>
      </c>
      <c r="BI339" s="246">
        <f>IF(N339="nulová",J339,0)</f>
        <v>0</v>
      </c>
      <c r="BJ339" s="18" t="s">
        <v>149</v>
      </c>
      <c r="BK339" s="246">
        <f>ROUND(I339*H339,2)</f>
        <v>0</v>
      </c>
      <c r="BL339" s="18" t="s">
        <v>231</v>
      </c>
      <c r="BM339" s="245" t="s">
        <v>580</v>
      </c>
    </row>
    <row r="340" s="14" customFormat="1">
      <c r="A340" s="14"/>
      <c r="B340" s="258"/>
      <c r="C340" s="259"/>
      <c r="D340" s="249" t="s">
        <v>151</v>
      </c>
      <c r="E340" s="260" t="s">
        <v>1</v>
      </c>
      <c r="F340" s="261" t="s">
        <v>576</v>
      </c>
      <c r="G340" s="259"/>
      <c r="H340" s="262">
        <v>5.4000000000000004</v>
      </c>
      <c r="I340" s="263"/>
      <c r="J340" s="259"/>
      <c r="K340" s="259"/>
      <c r="L340" s="264"/>
      <c r="M340" s="265"/>
      <c r="N340" s="266"/>
      <c r="O340" s="266"/>
      <c r="P340" s="266"/>
      <c r="Q340" s="266"/>
      <c r="R340" s="266"/>
      <c r="S340" s="266"/>
      <c r="T340" s="26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8" t="s">
        <v>151</v>
      </c>
      <c r="AU340" s="268" t="s">
        <v>149</v>
      </c>
      <c r="AV340" s="14" t="s">
        <v>149</v>
      </c>
      <c r="AW340" s="14" t="s">
        <v>36</v>
      </c>
      <c r="AX340" s="14" t="s">
        <v>88</v>
      </c>
      <c r="AY340" s="268" t="s">
        <v>141</v>
      </c>
    </row>
    <row r="341" s="2" customFormat="1" ht="21.75" customHeight="1">
      <c r="A341" s="39"/>
      <c r="B341" s="40"/>
      <c r="C341" s="233" t="s">
        <v>581</v>
      </c>
      <c r="D341" s="233" t="s">
        <v>144</v>
      </c>
      <c r="E341" s="234" t="s">
        <v>582</v>
      </c>
      <c r="F341" s="235" t="s">
        <v>583</v>
      </c>
      <c r="G341" s="236" t="s">
        <v>339</v>
      </c>
      <c r="H341" s="237">
        <v>1</v>
      </c>
      <c r="I341" s="238"/>
      <c r="J341" s="239">
        <f>ROUND(I341*H341,2)</f>
        <v>0</v>
      </c>
      <c r="K341" s="240"/>
      <c r="L341" s="45"/>
      <c r="M341" s="241" t="s">
        <v>1</v>
      </c>
      <c r="N341" s="242" t="s">
        <v>46</v>
      </c>
      <c r="O341" s="92"/>
      <c r="P341" s="243">
        <f>O341*H341</f>
        <v>0</v>
      </c>
      <c r="Q341" s="243">
        <v>0</v>
      </c>
      <c r="R341" s="243">
        <f>Q341*H341</f>
        <v>0</v>
      </c>
      <c r="S341" s="243">
        <v>0</v>
      </c>
      <c r="T341" s="244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5" t="s">
        <v>231</v>
      </c>
      <c r="AT341" s="245" t="s">
        <v>144</v>
      </c>
      <c r="AU341" s="245" t="s">
        <v>149</v>
      </c>
      <c r="AY341" s="18" t="s">
        <v>141</v>
      </c>
      <c r="BE341" s="246">
        <f>IF(N341="základní",J341,0)</f>
        <v>0</v>
      </c>
      <c r="BF341" s="246">
        <f>IF(N341="snížená",J341,0)</f>
        <v>0</v>
      </c>
      <c r="BG341" s="246">
        <f>IF(N341="zákl. přenesená",J341,0)</f>
        <v>0</v>
      </c>
      <c r="BH341" s="246">
        <f>IF(N341="sníž. přenesená",J341,0)</f>
        <v>0</v>
      </c>
      <c r="BI341" s="246">
        <f>IF(N341="nulová",J341,0)</f>
        <v>0</v>
      </c>
      <c r="BJ341" s="18" t="s">
        <v>149</v>
      </c>
      <c r="BK341" s="246">
        <f>ROUND(I341*H341,2)</f>
        <v>0</v>
      </c>
      <c r="BL341" s="18" t="s">
        <v>231</v>
      </c>
      <c r="BM341" s="245" t="s">
        <v>584</v>
      </c>
    </row>
    <row r="342" s="2" customFormat="1" ht="21.75" customHeight="1">
      <c r="A342" s="39"/>
      <c r="B342" s="40"/>
      <c r="C342" s="233" t="s">
        <v>585</v>
      </c>
      <c r="D342" s="233" t="s">
        <v>144</v>
      </c>
      <c r="E342" s="234" t="s">
        <v>586</v>
      </c>
      <c r="F342" s="235" t="s">
        <v>587</v>
      </c>
      <c r="G342" s="236" t="s">
        <v>394</v>
      </c>
      <c r="H342" s="302"/>
      <c r="I342" s="238"/>
      <c r="J342" s="239">
        <f>ROUND(I342*H342,2)</f>
        <v>0</v>
      </c>
      <c r="K342" s="240"/>
      <c r="L342" s="45"/>
      <c r="M342" s="241" t="s">
        <v>1</v>
      </c>
      <c r="N342" s="242" t="s">
        <v>46</v>
      </c>
      <c r="O342" s="92"/>
      <c r="P342" s="243">
        <f>O342*H342</f>
        <v>0</v>
      </c>
      <c r="Q342" s="243">
        <v>0</v>
      </c>
      <c r="R342" s="243">
        <f>Q342*H342</f>
        <v>0</v>
      </c>
      <c r="S342" s="243">
        <v>0</v>
      </c>
      <c r="T342" s="244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5" t="s">
        <v>231</v>
      </c>
      <c r="AT342" s="245" t="s">
        <v>144</v>
      </c>
      <c r="AU342" s="245" t="s">
        <v>149</v>
      </c>
      <c r="AY342" s="18" t="s">
        <v>141</v>
      </c>
      <c r="BE342" s="246">
        <f>IF(N342="základní",J342,0)</f>
        <v>0</v>
      </c>
      <c r="BF342" s="246">
        <f>IF(N342="snížená",J342,0)</f>
        <v>0</v>
      </c>
      <c r="BG342" s="246">
        <f>IF(N342="zákl. přenesená",J342,0)</f>
        <v>0</v>
      </c>
      <c r="BH342" s="246">
        <f>IF(N342="sníž. přenesená",J342,0)</f>
        <v>0</v>
      </c>
      <c r="BI342" s="246">
        <f>IF(N342="nulová",J342,0)</f>
        <v>0</v>
      </c>
      <c r="BJ342" s="18" t="s">
        <v>149</v>
      </c>
      <c r="BK342" s="246">
        <f>ROUND(I342*H342,2)</f>
        <v>0</v>
      </c>
      <c r="BL342" s="18" t="s">
        <v>231</v>
      </c>
      <c r="BM342" s="245" t="s">
        <v>588</v>
      </c>
    </row>
    <row r="343" s="12" customFormat="1" ht="22.8" customHeight="1">
      <c r="A343" s="12"/>
      <c r="B343" s="217"/>
      <c r="C343" s="218"/>
      <c r="D343" s="219" t="s">
        <v>79</v>
      </c>
      <c r="E343" s="231" t="s">
        <v>589</v>
      </c>
      <c r="F343" s="231" t="s">
        <v>590</v>
      </c>
      <c r="G343" s="218"/>
      <c r="H343" s="218"/>
      <c r="I343" s="221"/>
      <c r="J343" s="232">
        <f>BK343</f>
        <v>0</v>
      </c>
      <c r="K343" s="218"/>
      <c r="L343" s="223"/>
      <c r="M343" s="224"/>
      <c r="N343" s="225"/>
      <c r="O343" s="225"/>
      <c r="P343" s="226">
        <f>SUM(P344:P374)</f>
        <v>0</v>
      </c>
      <c r="Q343" s="225"/>
      <c r="R343" s="226">
        <f>SUM(R344:R374)</f>
        <v>0.024219999999999998</v>
      </c>
      <c r="S343" s="225"/>
      <c r="T343" s="227">
        <f>SUM(T344:T374)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28" t="s">
        <v>149</v>
      </c>
      <c r="AT343" s="229" t="s">
        <v>79</v>
      </c>
      <c r="AU343" s="229" t="s">
        <v>88</v>
      </c>
      <c r="AY343" s="228" t="s">
        <v>141</v>
      </c>
      <c r="BK343" s="230">
        <f>SUM(BK344:BK374)</f>
        <v>0</v>
      </c>
    </row>
    <row r="344" s="2" customFormat="1" ht="21.75" customHeight="1">
      <c r="A344" s="39"/>
      <c r="B344" s="40"/>
      <c r="C344" s="233" t="s">
        <v>591</v>
      </c>
      <c r="D344" s="233" t="s">
        <v>144</v>
      </c>
      <c r="E344" s="234" t="s">
        <v>592</v>
      </c>
      <c r="F344" s="235" t="s">
        <v>593</v>
      </c>
      <c r="G344" s="236" t="s">
        <v>167</v>
      </c>
      <c r="H344" s="237">
        <v>28</v>
      </c>
      <c r="I344" s="238"/>
      <c r="J344" s="239">
        <f>ROUND(I344*H344,2)</f>
        <v>0</v>
      </c>
      <c r="K344" s="240"/>
      <c r="L344" s="45"/>
      <c r="M344" s="241" t="s">
        <v>1</v>
      </c>
      <c r="N344" s="242" t="s">
        <v>46</v>
      </c>
      <c r="O344" s="92"/>
      <c r="P344" s="243">
        <f>O344*H344</f>
        <v>0</v>
      </c>
      <c r="Q344" s="243">
        <v>0</v>
      </c>
      <c r="R344" s="243">
        <f>Q344*H344</f>
        <v>0</v>
      </c>
      <c r="S344" s="243">
        <v>0</v>
      </c>
      <c r="T344" s="244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5" t="s">
        <v>231</v>
      </c>
      <c r="AT344" s="245" t="s">
        <v>144</v>
      </c>
      <c r="AU344" s="245" t="s">
        <v>149</v>
      </c>
      <c r="AY344" s="18" t="s">
        <v>141</v>
      </c>
      <c r="BE344" s="246">
        <f>IF(N344="základní",J344,0)</f>
        <v>0</v>
      </c>
      <c r="BF344" s="246">
        <f>IF(N344="snížená",J344,0)</f>
        <v>0</v>
      </c>
      <c r="BG344" s="246">
        <f>IF(N344="zákl. přenesená",J344,0)</f>
        <v>0</v>
      </c>
      <c r="BH344" s="246">
        <f>IF(N344="sníž. přenesená",J344,0)</f>
        <v>0</v>
      </c>
      <c r="BI344" s="246">
        <f>IF(N344="nulová",J344,0)</f>
        <v>0</v>
      </c>
      <c r="BJ344" s="18" t="s">
        <v>149</v>
      </c>
      <c r="BK344" s="246">
        <f>ROUND(I344*H344,2)</f>
        <v>0</v>
      </c>
      <c r="BL344" s="18" t="s">
        <v>231</v>
      </c>
      <c r="BM344" s="245" t="s">
        <v>594</v>
      </c>
    </row>
    <row r="345" s="2" customFormat="1" ht="16.5" customHeight="1">
      <c r="A345" s="39"/>
      <c r="B345" s="40"/>
      <c r="C345" s="291" t="s">
        <v>595</v>
      </c>
      <c r="D345" s="291" t="s">
        <v>307</v>
      </c>
      <c r="E345" s="292" t="s">
        <v>596</v>
      </c>
      <c r="F345" s="293" t="s">
        <v>597</v>
      </c>
      <c r="G345" s="294" t="s">
        <v>167</v>
      </c>
      <c r="H345" s="295">
        <v>28</v>
      </c>
      <c r="I345" s="296"/>
      <c r="J345" s="297">
        <f>ROUND(I345*H345,2)</f>
        <v>0</v>
      </c>
      <c r="K345" s="298"/>
      <c r="L345" s="299"/>
      <c r="M345" s="300" t="s">
        <v>1</v>
      </c>
      <c r="N345" s="301" t="s">
        <v>46</v>
      </c>
      <c r="O345" s="92"/>
      <c r="P345" s="243">
        <f>O345*H345</f>
        <v>0</v>
      </c>
      <c r="Q345" s="243">
        <v>6.9999999999999994E-05</v>
      </c>
      <c r="R345" s="243">
        <f>Q345*H345</f>
        <v>0.0019599999999999999</v>
      </c>
      <c r="S345" s="243">
        <v>0</v>
      </c>
      <c r="T345" s="244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5" t="s">
        <v>328</v>
      </c>
      <c r="AT345" s="245" t="s">
        <v>307</v>
      </c>
      <c r="AU345" s="245" t="s">
        <v>149</v>
      </c>
      <c r="AY345" s="18" t="s">
        <v>141</v>
      </c>
      <c r="BE345" s="246">
        <f>IF(N345="základní",J345,0)</f>
        <v>0</v>
      </c>
      <c r="BF345" s="246">
        <f>IF(N345="snížená",J345,0)</f>
        <v>0</v>
      </c>
      <c r="BG345" s="246">
        <f>IF(N345="zákl. přenesená",J345,0)</f>
        <v>0</v>
      </c>
      <c r="BH345" s="246">
        <f>IF(N345="sníž. přenesená",J345,0)</f>
        <v>0</v>
      </c>
      <c r="BI345" s="246">
        <f>IF(N345="nulová",J345,0)</f>
        <v>0</v>
      </c>
      <c r="BJ345" s="18" t="s">
        <v>149</v>
      </c>
      <c r="BK345" s="246">
        <f>ROUND(I345*H345,2)</f>
        <v>0</v>
      </c>
      <c r="BL345" s="18" t="s">
        <v>231</v>
      </c>
      <c r="BM345" s="245" t="s">
        <v>598</v>
      </c>
    </row>
    <row r="346" s="2" customFormat="1" ht="16.5" customHeight="1">
      <c r="A346" s="39"/>
      <c r="B346" s="40"/>
      <c r="C346" s="233" t="s">
        <v>599</v>
      </c>
      <c r="D346" s="233" t="s">
        <v>144</v>
      </c>
      <c r="E346" s="234" t="s">
        <v>600</v>
      </c>
      <c r="F346" s="235" t="s">
        <v>601</v>
      </c>
      <c r="G346" s="236" t="s">
        <v>156</v>
      </c>
      <c r="H346" s="237">
        <v>26</v>
      </c>
      <c r="I346" s="238"/>
      <c r="J346" s="239">
        <f>ROUND(I346*H346,2)</f>
        <v>0</v>
      </c>
      <c r="K346" s="240"/>
      <c r="L346" s="45"/>
      <c r="M346" s="241" t="s">
        <v>1</v>
      </c>
      <c r="N346" s="242" t="s">
        <v>46</v>
      </c>
      <c r="O346" s="92"/>
      <c r="P346" s="243">
        <f>O346*H346</f>
        <v>0</v>
      </c>
      <c r="Q346" s="243">
        <v>0</v>
      </c>
      <c r="R346" s="243">
        <f>Q346*H346</f>
        <v>0</v>
      </c>
      <c r="S346" s="243">
        <v>0</v>
      </c>
      <c r="T346" s="244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5" t="s">
        <v>231</v>
      </c>
      <c r="AT346" s="245" t="s">
        <v>144</v>
      </c>
      <c r="AU346" s="245" t="s">
        <v>149</v>
      </c>
      <c r="AY346" s="18" t="s">
        <v>141</v>
      </c>
      <c r="BE346" s="246">
        <f>IF(N346="základní",J346,0)</f>
        <v>0</v>
      </c>
      <c r="BF346" s="246">
        <f>IF(N346="snížená",J346,0)</f>
        <v>0</v>
      </c>
      <c r="BG346" s="246">
        <f>IF(N346="zákl. přenesená",J346,0)</f>
        <v>0</v>
      </c>
      <c r="BH346" s="246">
        <f>IF(N346="sníž. přenesená",J346,0)</f>
        <v>0</v>
      </c>
      <c r="BI346" s="246">
        <f>IF(N346="nulová",J346,0)</f>
        <v>0</v>
      </c>
      <c r="BJ346" s="18" t="s">
        <v>149</v>
      </c>
      <c r="BK346" s="246">
        <f>ROUND(I346*H346,2)</f>
        <v>0</v>
      </c>
      <c r="BL346" s="18" t="s">
        <v>231</v>
      </c>
      <c r="BM346" s="245" t="s">
        <v>602</v>
      </c>
    </row>
    <row r="347" s="2" customFormat="1" ht="16.5" customHeight="1">
      <c r="A347" s="39"/>
      <c r="B347" s="40"/>
      <c r="C347" s="291" t="s">
        <v>603</v>
      </c>
      <c r="D347" s="291" t="s">
        <v>307</v>
      </c>
      <c r="E347" s="292" t="s">
        <v>604</v>
      </c>
      <c r="F347" s="293" t="s">
        <v>605</v>
      </c>
      <c r="G347" s="294" t="s">
        <v>156</v>
      </c>
      <c r="H347" s="295">
        <v>26</v>
      </c>
      <c r="I347" s="296"/>
      <c r="J347" s="297">
        <f>ROUND(I347*H347,2)</f>
        <v>0</v>
      </c>
      <c r="K347" s="298"/>
      <c r="L347" s="299"/>
      <c r="M347" s="300" t="s">
        <v>1</v>
      </c>
      <c r="N347" s="301" t="s">
        <v>46</v>
      </c>
      <c r="O347" s="92"/>
      <c r="P347" s="243">
        <f>O347*H347</f>
        <v>0</v>
      </c>
      <c r="Q347" s="243">
        <v>5.0000000000000002E-05</v>
      </c>
      <c r="R347" s="243">
        <f>Q347*H347</f>
        <v>0.0013000000000000002</v>
      </c>
      <c r="S347" s="243">
        <v>0</v>
      </c>
      <c r="T347" s="244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5" t="s">
        <v>328</v>
      </c>
      <c r="AT347" s="245" t="s">
        <v>307</v>
      </c>
      <c r="AU347" s="245" t="s">
        <v>149</v>
      </c>
      <c r="AY347" s="18" t="s">
        <v>141</v>
      </c>
      <c r="BE347" s="246">
        <f>IF(N347="základní",J347,0)</f>
        <v>0</v>
      </c>
      <c r="BF347" s="246">
        <f>IF(N347="snížená",J347,0)</f>
        <v>0</v>
      </c>
      <c r="BG347" s="246">
        <f>IF(N347="zákl. přenesená",J347,0)</f>
        <v>0</v>
      </c>
      <c r="BH347" s="246">
        <f>IF(N347="sníž. přenesená",J347,0)</f>
        <v>0</v>
      </c>
      <c r="BI347" s="246">
        <f>IF(N347="nulová",J347,0)</f>
        <v>0</v>
      </c>
      <c r="BJ347" s="18" t="s">
        <v>149</v>
      </c>
      <c r="BK347" s="246">
        <f>ROUND(I347*H347,2)</f>
        <v>0</v>
      </c>
      <c r="BL347" s="18" t="s">
        <v>231</v>
      </c>
      <c r="BM347" s="245" t="s">
        <v>606</v>
      </c>
    </row>
    <row r="348" s="2" customFormat="1" ht="21.75" customHeight="1">
      <c r="A348" s="39"/>
      <c r="B348" s="40"/>
      <c r="C348" s="233" t="s">
        <v>607</v>
      </c>
      <c r="D348" s="233" t="s">
        <v>144</v>
      </c>
      <c r="E348" s="234" t="s">
        <v>608</v>
      </c>
      <c r="F348" s="235" t="s">
        <v>609</v>
      </c>
      <c r="G348" s="236" t="s">
        <v>167</v>
      </c>
      <c r="H348" s="237">
        <v>70</v>
      </c>
      <c r="I348" s="238"/>
      <c r="J348" s="239">
        <f>ROUND(I348*H348,2)</f>
        <v>0</v>
      </c>
      <c r="K348" s="240"/>
      <c r="L348" s="45"/>
      <c r="M348" s="241" t="s">
        <v>1</v>
      </c>
      <c r="N348" s="242" t="s">
        <v>46</v>
      </c>
      <c r="O348" s="92"/>
      <c r="P348" s="243">
        <f>O348*H348</f>
        <v>0</v>
      </c>
      <c r="Q348" s="243">
        <v>0</v>
      </c>
      <c r="R348" s="243">
        <f>Q348*H348</f>
        <v>0</v>
      </c>
      <c r="S348" s="243">
        <v>0</v>
      </c>
      <c r="T348" s="244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5" t="s">
        <v>231</v>
      </c>
      <c r="AT348" s="245" t="s">
        <v>144</v>
      </c>
      <c r="AU348" s="245" t="s">
        <v>149</v>
      </c>
      <c r="AY348" s="18" t="s">
        <v>141</v>
      </c>
      <c r="BE348" s="246">
        <f>IF(N348="základní",J348,0)</f>
        <v>0</v>
      </c>
      <c r="BF348" s="246">
        <f>IF(N348="snížená",J348,0)</f>
        <v>0</v>
      </c>
      <c r="BG348" s="246">
        <f>IF(N348="zákl. přenesená",J348,0)</f>
        <v>0</v>
      </c>
      <c r="BH348" s="246">
        <f>IF(N348="sníž. přenesená",J348,0)</f>
        <v>0</v>
      </c>
      <c r="BI348" s="246">
        <f>IF(N348="nulová",J348,0)</f>
        <v>0</v>
      </c>
      <c r="BJ348" s="18" t="s">
        <v>149</v>
      </c>
      <c r="BK348" s="246">
        <f>ROUND(I348*H348,2)</f>
        <v>0</v>
      </c>
      <c r="BL348" s="18" t="s">
        <v>231</v>
      </c>
      <c r="BM348" s="245" t="s">
        <v>610</v>
      </c>
    </row>
    <row r="349" s="2" customFormat="1" ht="16.5" customHeight="1">
      <c r="A349" s="39"/>
      <c r="B349" s="40"/>
      <c r="C349" s="291" t="s">
        <v>611</v>
      </c>
      <c r="D349" s="291" t="s">
        <v>307</v>
      </c>
      <c r="E349" s="292" t="s">
        <v>612</v>
      </c>
      <c r="F349" s="293" t="s">
        <v>613</v>
      </c>
      <c r="G349" s="294" t="s">
        <v>167</v>
      </c>
      <c r="H349" s="295">
        <v>70</v>
      </c>
      <c r="I349" s="296"/>
      <c r="J349" s="297">
        <f>ROUND(I349*H349,2)</f>
        <v>0</v>
      </c>
      <c r="K349" s="298"/>
      <c r="L349" s="299"/>
      <c r="M349" s="300" t="s">
        <v>1</v>
      </c>
      <c r="N349" s="301" t="s">
        <v>46</v>
      </c>
      <c r="O349" s="92"/>
      <c r="P349" s="243">
        <f>O349*H349</f>
        <v>0</v>
      </c>
      <c r="Q349" s="243">
        <v>0.00012</v>
      </c>
      <c r="R349" s="243">
        <f>Q349*H349</f>
        <v>0.0083999999999999995</v>
      </c>
      <c r="S349" s="243">
        <v>0</v>
      </c>
      <c r="T349" s="244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5" t="s">
        <v>328</v>
      </c>
      <c r="AT349" s="245" t="s">
        <v>307</v>
      </c>
      <c r="AU349" s="245" t="s">
        <v>149</v>
      </c>
      <c r="AY349" s="18" t="s">
        <v>141</v>
      </c>
      <c r="BE349" s="246">
        <f>IF(N349="základní",J349,0)</f>
        <v>0</v>
      </c>
      <c r="BF349" s="246">
        <f>IF(N349="snížená",J349,0)</f>
        <v>0</v>
      </c>
      <c r="BG349" s="246">
        <f>IF(N349="zákl. přenesená",J349,0)</f>
        <v>0</v>
      </c>
      <c r="BH349" s="246">
        <f>IF(N349="sníž. přenesená",J349,0)</f>
        <v>0</v>
      </c>
      <c r="BI349" s="246">
        <f>IF(N349="nulová",J349,0)</f>
        <v>0</v>
      </c>
      <c r="BJ349" s="18" t="s">
        <v>149</v>
      </c>
      <c r="BK349" s="246">
        <f>ROUND(I349*H349,2)</f>
        <v>0</v>
      </c>
      <c r="BL349" s="18" t="s">
        <v>231</v>
      </c>
      <c r="BM349" s="245" t="s">
        <v>614</v>
      </c>
    </row>
    <row r="350" s="2" customFormat="1" ht="21.75" customHeight="1">
      <c r="A350" s="39"/>
      <c r="B350" s="40"/>
      <c r="C350" s="233" t="s">
        <v>615</v>
      </c>
      <c r="D350" s="233" t="s">
        <v>144</v>
      </c>
      <c r="E350" s="234" t="s">
        <v>616</v>
      </c>
      <c r="F350" s="235" t="s">
        <v>617</v>
      </c>
      <c r="G350" s="236" t="s">
        <v>167</v>
      </c>
      <c r="H350" s="237">
        <v>45</v>
      </c>
      <c r="I350" s="238"/>
      <c r="J350" s="239">
        <f>ROUND(I350*H350,2)</f>
        <v>0</v>
      </c>
      <c r="K350" s="240"/>
      <c r="L350" s="45"/>
      <c r="M350" s="241" t="s">
        <v>1</v>
      </c>
      <c r="N350" s="242" t="s">
        <v>46</v>
      </c>
      <c r="O350" s="92"/>
      <c r="P350" s="243">
        <f>O350*H350</f>
        <v>0</v>
      </c>
      <c r="Q350" s="243">
        <v>0</v>
      </c>
      <c r="R350" s="243">
        <f>Q350*H350</f>
        <v>0</v>
      </c>
      <c r="S350" s="243">
        <v>0</v>
      </c>
      <c r="T350" s="24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5" t="s">
        <v>231</v>
      </c>
      <c r="AT350" s="245" t="s">
        <v>144</v>
      </c>
      <c r="AU350" s="245" t="s">
        <v>149</v>
      </c>
      <c r="AY350" s="18" t="s">
        <v>141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18" t="s">
        <v>149</v>
      </c>
      <c r="BK350" s="246">
        <f>ROUND(I350*H350,2)</f>
        <v>0</v>
      </c>
      <c r="BL350" s="18" t="s">
        <v>231</v>
      </c>
      <c r="BM350" s="245" t="s">
        <v>618</v>
      </c>
    </row>
    <row r="351" s="2" customFormat="1" ht="16.5" customHeight="1">
      <c r="A351" s="39"/>
      <c r="B351" s="40"/>
      <c r="C351" s="291" t="s">
        <v>619</v>
      </c>
      <c r="D351" s="291" t="s">
        <v>307</v>
      </c>
      <c r="E351" s="292" t="s">
        <v>620</v>
      </c>
      <c r="F351" s="293" t="s">
        <v>621</v>
      </c>
      <c r="G351" s="294" t="s">
        <v>167</v>
      </c>
      <c r="H351" s="295">
        <v>45</v>
      </c>
      <c r="I351" s="296"/>
      <c r="J351" s="297">
        <f>ROUND(I351*H351,2)</f>
        <v>0</v>
      </c>
      <c r="K351" s="298"/>
      <c r="L351" s="299"/>
      <c r="M351" s="300" t="s">
        <v>1</v>
      </c>
      <c r="N351" s="301" t="s">
        <v>46</v>
      </c>
      <c r="O351" s="92"/>
      <c r="P351" s="243">
        <f>O351*H351</f>
        <v>0</v>
      </c>
      <c r="Q351" s="243">
        <v>0.00017000000000000001</v>
      </c>
      <c r="R351" s="243">
        <f>Q351*H351</f>
        <v>0.0076500000000000005</v>
      </c>
      <c r="S351" s="243">
        <v>0</v>
      </c>
      <c r="T351" s="244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5" t="s">
        <v>328</v>
      </c>
      <c r="AT351" s="245" t="s">
        <v>307</v>
      </c>
      <c r="AU351" s="245" t="s">
        <v>149</v>
      </c>
      <c r="AY351" s="18" t="s">
        <v>141</v>
      </c>
      <c r="BE351" s="246">
        <f>IF(N351="základní",J351,0)</f>
        <v>0</v>
      </c>
      <c r="BF351" s="246">
        <f>IF(N351="snížená",J351,0)</f>
        <v>0</v>
      </c>
      <c r="BG351" s="246">
        <f>IF(N351="zákl. přenesená",J351,0)</f>
        <v>0</v>
      </c>
      <c r="BH351" s="246">
        <f>IF(N351="sníž. přenesená",J351,0)</f>
        <v>0</v>
      </c>
      <c r="BI351" s="246">
        <f>IF(N351="nulová",J351,0)</f>
        <v>0</v>
      </c>
      <c r="BJ351" s="18" t="s">
        <v>149</v>
      </c>
      <c r="BK351" s="246">
        <f>ROUND(I351*H351,2)</f>
        <v>0</v>
      </c>
      <c r="BL351" s="18" t="s">
        <v>231</v>
      </c>
      <c r="BM351" s="245" t="s">
        <v>622</v>
      </c>
    </row>
    <row r="352" s="2" customFormat="1" ht="21.75" customHeight="1">
      <c r="A352" s="39"/>
      <c r="B352" s="40"/>
      <c r="C352" s="233" t="s">
        <v>623</v>
      </c>
      <c r="D352" s="233" t="s">
        <v>144</v>
      </c>
      <c r="E352" s="234" t="s">
        <v>624</v>
      </c>
      <c r="F352" s="235" t="s">
        <v>625</v>
      </c>
      <c r="G352" s="236" t="s">
        <v>167</v>
      </c>
      <c r="H352" s="237">
        <v>1</v>
      </c>
      <c r="I352" s="238"/>
      <c r="J352" s="239">
        <f>ROUND(I352*H352,2)</f>
        <v>0</v>
      </c>
      <c r="K352" s="240"/>
      <c r="L352" s="45"/>
      <c r="M352" s="241" t="s">
        <v>1</v>
      </c>
      <c r="N352" s="242" t="s">
        <v>46</v>
      </c>
      <c r="O352" s="92"/>
      <c r="P352" s="243">
        <f>O352*H352</f>
        <v>0</v>
      </c>
      <c r="Q352" s="243">
        <v>0</v>
      </c>
      <c r="R352" s="243">
        <f>Q352*H352</f>
        <v>0</v>
      </c>
      <c r="S352" s="243">
        <v>0</v>
      </c>
      <c r="T352" s="244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5" t="s">
        <v>231</v>
      </c>
      <c r="AT352" s="245" t="s">
        <v>144</v>
      </c>
      <c r="AU352" s="245" t="s">
        <v>149</v>
      </c>
      <c r="AY352" s="18" t="s">
        <v>141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18" t="s">
        <v>149</v>
      </c>
      <c r="BK352" s="246">
        <f>ROUND(I352*H352,2)</f>
        <v>0</v>
      </c>
      <c r="BL352" s="18" t="s">
        <v>231</v>
      </c>
      <c r="BM352" s="245" t="s">
        <v>626</v>
      </c>
    </row>
    <row r="353" s="2" customFormat="1" ht="16.5" customHeight="1">
      <c r="A353" s="39"/>
      <c r="B353" s="40"/>
      <c r="C353" s="291" t="s">
        <v>627</v>
      </c>
      <c r="D353" s="291" t="s">
        <v>307</v>
      </c>
      <c r="E353" s="292" t="s">
        <v>628</v>
      </c>
      <c r="F353" s="293" t="s">
        <v>629</v>
      </c>
      <c r="G353" s="294" t="s">
        <v>167</v>
      </c>
      <c r="H353" s="295">
        <v>1</v>
      </c>
      <c r="I353" s="296"/>
      <c r="J353" s="297">
        <f>ROUND(I353*H353,2)</f>
        <v>0</v>
      </c>
      <c r="K353" s="298"/>
      <c r="L353" s="299"/>
      <c r="M353" s="300" t="s">
        <v>1</v>
      </c>
      <c r="N353" s="301" t="s">
        <v>46</v>
      </c>
      <c r="O353" s="92"/>
      <c r="P353" s="243">
        <f>O353*H353</f>
        <v>0</v>
      </c>
      <c r="Q353" s="243">
        <v>0.00034000000000000002</v>
      </c>
      <c r="R353" s="243">
        <f>Q353*H353</f>
        <v>0.00034000000000000002</v>
      </c>
      <c r="S353" s="243">
        <v>0</v>
      </c>
      <c r="T353" s="244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5" t="s">
        <v>328</v>
      </c>
      <c r="AT353" s="245" t="s">
        <v>307</v>
      </c>
      <c r="AU353" s="245" t="s">
        <v>149</v>
      </c>
      <c r="AY353" s="18" t="s">
        <v>141</v>
      </c>
      <c r="BE353" s="246">
        <f>IF(N353="základní",J353,0)</f>
        <v>0</v>
      </c>
      <c r="BF353" s="246">
        <f>IF(N353="snížená",J353,0)</f>
        <v>0</v>
      </c>
      <c r="BG353" s="246">
        <f>IF(N353="zákl. přenesená",J353,0)</f>
        <v>0</v>
      </c>
      <c r="BH353" s="246">
        <f>IF(N353="sníž. přenesená",J353,0)</f>
        <v>0</v>
      </c>
      <c r="BI353" s="246">
        <f>IF(N353="nulová",J353,0)</f>
        <v>0</v>
      </c>
      <c r="BJ353" s="18" t="s">
        <v>149</v>
      </c>
      <c r="BK353" s="246">
        <f>ROUND(I353*H353,2)</f>
        <v>0</v>
      </c>
      <c r="BL353" s="18" t="s">
        <v>231</v>
      </c>
      <c r="BM353" s="245" t="s">
        <v>630</v>
      </c>
    </row>
    <row r="354" s="2" customFormat="1" ht="21.75" customHeight="1">
      <c r="A354" s="39"/>
      <c r="B354" s="40"/>
      <c r="C354" s="233" t="s">
        <v>631</v>
      </c>
      <c r="D354" s="233" t="s">
        <v>144</v>
      </c>
      <c r="E354" s="234" t="s">
        <v>632</v>
      </c>
      <c r="F354" s="235" t="s">
        <v>633</v>
      </c>
      <c r="G354" s="236" t="s">
        <v>167</v>
      </c>
      <c r="H354" s="237">
        <v>28</v>
      </c>
      <c r="I354" s="238"/>
      <c r="J354" s="239">
        <f>ROUND(I354*H354,2)</f>
        <v>0</v>
      </c>
      <c r="K354" s="240"/>
      <c r="L354" s="45"/>
      <c r="M354" s="241" t="s">
        <v>1</v>
      </c>
      <c r="N354" s="242" t="s">
        <v>46</v>
      </c>
      <c r="O354" s="92"/>
      <c r="P354" s="243">
        <f>O354*H354</f>
        <v>0</v>
      </c>
      <c r="Q354" s="243">
        <v>0</v>
      </c>
      <c r="R354" s="243">
        <f>Q354*H354</f>
        <v>0</v>
      </c>
      <c r="S354" s="243">
        <v>0</v>
      </c>
      <c r="T354" s="244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5" t="s">
        <v>231</v>
      </c>
      <c r="AT354" s="245" t="s">
        <v>144</v>
      </c>
      <c r="AU354" s="245" t="s">
        <v>149</v>
      </c>
      <c r="AY354" s="18" t="s">
        <v>141</v>
      </c>
      <c r="BE354" s="246">
        <f>IF(N354="základní",J354,0)</f>
        <v>0</v>
      </c>
      <c r="BF354" s="246">
        <f>IF(N354="snížená",J354,0)</f>
        <v>0</v>
      </c>
      <c r="BG354" s="246">
        <f>IF(N354="zákl. přenesená",J354,0)</f>
        <v>0</v>
      </c>
      <c r="BH354" s="246">
        <f>IF(N354="sníž. přenesená",J354,0)</f>
        <v>0</v>
      </c>
      <c r="BI354" s="246">
        <f>IF(N354="nulová",J354,0)</f>
        <v>0</v>
      </c>
      <c r="BJ354" s="18" t="s">
        <v>149</v>
      </c>
      <c r="BK354" s="246">
        <f>ROUND(I354*H354,2)</f>
        <v>0</v>
      </c>
      <c r="BL354" s="18" t="s">
        <v>231</v>
      </c>
      <c r="BM354" s="245" t="s">
        <v>634</v>
      </c>
    </row>
    <row r="355" s="2" customFormat="1" ht="21.75" customHeight="1">
      <c r="A355" s="39"/>
      <c r="B355" s="40"/>
      <c r="C355" s="233" t="s">
        <v>635</v>
      </c>
      <c r="D355" s="233" t="s">
        <v>144</v>
      </c>
      <c r="E355" s="234" t="s">
        <v>636</v>
      </c>
      <c r="F355" s="235" t="s">
        <v>637</v>
      </c>
      <c r="G355" s="236" t="s">
        <v>156</v>
      </c>
      <c r="H355" s="237">
        <v>30</v>
      </c>
      <c r="I355" s="238"/>
      <c r="J355" s="239">
        <f>ROUND(I355*H355,2)</f>
        <v>0</v>
      </c>
      <c r="K355" s="240"/>
      <c r="L355" s="45"/>
      <c r="M355" s="241" t="s">
        <v>1</v>
      </c>
      <c r="N355" s="242" t="s">
        <v>46</v>
      </c>
      <c r="O355" s="92"/>
      <c r="P355" s="243">
        <f>O355*H355</f>
        <v>0</v>
      </c>
      <c r="Q355" s="243">
        <v>0</v>
      </c>
      <c r="R355" s="243">
        <f>Q355*H355</f>
        <v>0</v>
      </c>
      <c r="S355" s="243">
        <v>0</v>
      </c>
      <c r="T355" s="244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5" t="s">
        <v>231</v>
      </c>
      <c r="AT355" s="245" t="s">
        <v>144</v>
      </c>
      <c r="AU355" s="245" t="s">
        <v>149</v>
      </c>
      <c r="AY355" s="18" t="s">
        <v>141</v>
      </c>
      <c r="BE355" s="246">
        <f>IF(N355="základní",J355,0)</f>
        <v>0</v>
      </c>
      <c r="BF355" s="246">
        <f>IF(N355="snížená",J355,0)</f>
        <v>0</v>
      </c>
      <c r="BG355" s="246">
        <f>IF(N355="zákl. přenesená",J355,0)</f>
        <v>0</v>
      </c>
      <c r="BH355" s="246">
        <f>IF(N355="sníž. přenesená",J355,0)</f>
        <v>0</v>
      </c>
      <c r="BI355" s="246">
        <f>IF(N355="nulová",J355,0)</f>
        <v>0</v>
      </c>
      <c r="BJ355" s="18" t="s">
        <v>149</v>
      </c>
      <c r="BK355" s="246">
        <f>ROUND(I355*H355,2)</f>
        <v>0</v>
      </c>
      <c r="BL355" s="18" t="s">
        <v>231</v>
      </c>
      <c r="BM355" s="245" t="s">
        <v>638</v>
      </c>
    </row>
    <row r="356" s="2" customFormat="1" ht="21.75" customHeight="1">
      <c r="A356" s="39"/>
      <c r="B356" s="40"/>
      <c r="C356" s="233" t="s">
        <v>639</v>
      </c>
      <c r="D356" s="233" t="s">
        <v>144</v>
      </c>
      <c r="E356" s="234" t="s">
        <v>640</v>
      </c>
      <c r="F356" s="235" t="s">
        <v>641</v>
      </c>
      <c r="G356" s="236" t="s">
        <v>156</v>
      </c>
      <c r="H356" s="237">
        <v>5</v>
      </c>
      <c r="I356" s="238"/>
      <c r="J356" s="239">
        <f>ROUND(I356*H356,2)</f>
        <v>0</v>
      </c>
      <c r="K356" s="240"/>
      <c r="L356" s="45"/>
      <c r="M356" s="241" t="s">
        <v>1</v>
      </c>
      <c r="N356" s="242" t="s">
        <v>46</v>
      </c>
      <c r="O356" s="92"/>
      <c r="P356" s="243">
        <f>O356*H356</f>
        <v>0</v>
      </c>
      <c r="Q356" s="243">
        <v>0</v>
      </c>
      <c r="R356" s="243">
        <f>Q356*H356</f>
        <v>0</v>
      </c>
      <c r="S356" s="243">
        <v>0</v>
      </c>
      <c r="T356" s="244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5" t="s">
        <v>231</v>
      </c>
      <c r="AT356" s="245" t="s">
        <v>144</v>
      </c>
      <c r="AU356" s="245" t="s">
        <v>149</v>
      </c>
      <c r="AY356" s="18" t="s">
        <v>141</v>
      </c>
      <c r="BE356" s="246">
        <f>IF(N356="základní",J356,0)</f>
        <v>0</v>
      </c>
      <c r="BF356" s="246">
        <f>IF(N356="snížená",J356,0)</f>
        <v>0</v>
      </c>
      <c r="BG356" s="246">
        <f>IF(N356="zákl. přenesená",J356,0)</f>
        <v>0</v>
      </c>
      <c r="BH356" s="246">
        <f>IF(N356="sníž. přenesená",J356,0)</f>
        <v>0</v>
      </c>
      <c r="BI356" s="246">
        <f>IF(N356="nulová",J356,0)</f>
        <v>0</v>
      </c>
      <c r="BJ356" s="18" t="s">
        <v>149</v>
      </c>
      <c r="BK356" s="246">
        <f>ROUND(I356*H356,2)</f>
        <v>0</v>
      </c>
      <c r="BL356" s="18" t="s">
        <v>231</v>
      </c>
      <c r="BM356" s="245" t="s">
        <v>642</v>
      </c>
    </row>
    <row r="357" s="2" customFormat="1" ht="21.75" customHeight="1">
      <c r="A357" s="39"/>
      <c r="B357" s="40"/>
      <c r="C357" s="233" t="s">
        <v>643</v>
      </c>
      <c r="D357" s="233" t="s">
        <v>144</v>
      </c>
      <c r="E357" s="234" t="s">
        <v>644</v>
      </c>
      <c r="F357" s="235" t="s">
        <v>645</v>
      </c>
      <c r="G357" s="236" t="s">
        <v>156</v>
      </c>
      <c r="H357" s="237">
        <v>5</v>
      </c>
      <c r="I357" s="238"/>
      <c r="J357" s="239">
        <f>ROUND(I357*H357,2)</f>
        <v>0</v>
      </c>
      <c r="K357" s="240"/>
      <c r="L357" s="45"/>
      <c r="M357" s="241" t="s">
        <v>1</v>
      </c>
      <c r="N357" s="242" t="s">
        <v>46</v>
      </c>
      <c r="O357" s="92"/>
      <c r="P357" s="243">
        <f>O357*H357</f>
        <v>0</v>
      </c>
      <c r="Q357" s="243">
        <v>0</v>
      </c>
      <c r="R357" s="243">
        <f>Q357*H357</f>
        <v>0</v>
      </c>
      <c r="S357" s="243">
        <v>0</v>
      </c>
      <c r="T357" s="244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5" t="s">
        <v>231</v>
      </c>
      <c r="AT357" s="245" t="s">
        <v>144</v>
      </c>
      <c r="AU357" s="245" t="s">
        <v>149</v>
      </c>
      <c r="AY357" s="18" t="s">
        <v>141</v>
      </c>
      <c r="BE357" s="246">
        <f>IF(N357="základní",J357,0)</f>
        <v>0</v>
      </c>
      <c r="BF357" s="246">
        <f>IF(N357="snížená",J357,0)</f>
        <v>0</v>
      </c>
      <c r="BG357" s="246">
        <f>IF(N357="zákl. přenesená",J357,0)</f>
        <v>0</v>
      </c>
      <c r="BH357" s="246">
        <f>IF(N357="sníž. přenesená",J357,0)</f>
        <v>0</v>
      </c>
      <c r="BI357" s="246">
        <f>IF(N357="nulová",J357,0)</f>
        <v>0</v>
      </c>
      <c r="BJ357" s="18" t="s">
        <v>149</v>
      </c>
      <c r="BK357" s="246">
        <f>ROUND(I357*H357,2)</f>
        <v>0</v>
      </c>
      <c r="BL357" s="18" t="s">
        <v>231</v>
      </c>
      <c r="BM357" s="245" t="s">
        <v>646</v>
      </c>
    </row>
    <row r="358" s="2" customFormat="1" ht="16.5" customHeight="1">
      <c r="A358" s="39"/>
      <c r="B358" s="40"/>
      <c r="C358" s="291" t="s">
        <v>647</v>
      </c>
      <c r="D358" s="291" t="s">
        <v>307</v>
      </c>
      <c r="E358" s="292" t="s">
        <v>648</v>
      </c>
      <c r="F358" s="293" t="s">
        <v>649</v>
      </c>
      <c r="G358" s="294" t="s">
        <v>156</v>
      </c>
      <c r="H358" s="295">
        <v>5</v>
      </c>
      <c r="I358" s="296"/>
      <c r="J358" s="297">
        <f>ROUND(I358*H358,2)</f>
        <v>0</v>
      </c>
      <c r="K358" s="298"/>
      <c r="L358" s="299"/>
      <c r="M358" s="300" t="s">
        <v>1</v>
      </c>
      <c r="N358" s="301" t="s">
        <v>46</v>
      </c>
      <c r="O358" s="92"/>
      <c r="P358" s="243">
        <f>O358*H358</f>
        <v>0</v>
      </c>
      <c r="Q358" s="243">
        <v>5.0000000000000002E-05</v>
      </c>
      <c r="R358" s="243">
        <f>Q358*H358</f>
        <v>0.00025000000000000001</v>
      </c>
      <c r="S358" s="243">
        <v>0</v>
      </c>
      <c r="T358" s="244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5" t="s">
        <v>328</v>
      </c>
      <c r="AT358" s="245" t="s">
        <v>307</v>
      </c>
      <c r="AU358" s="245" t="s">
        <v>149</v>
      </c>
      <c r="AY358" s="18" t="s">
        <v>141</v>
      </c>
      <c r="BE358" s="246">
        <f>IF(N358="základní",J358,0)</f>
        <v>0</v>
      </c>
      <c r="BF358" s="246">
        <f>IF(N358="snížená",J358,0)</f>
        <v>0</v>
      </c>
      <c r="BG358" s="246">
        <f>IF(N358="zákl. přenesená",J358,0)</f>
        <v>0</v>
      </c>
      <c r="BH358" s="246">
        <f>IF(N358="sníž. přenesená",J358,0)</f>
        <v>0</v>
      </c>
      <c r="BI358" s="246">
        <f>IF(N358="nulová",J358,0)</f>
        <v>0</v>
      </c>
      <c r="BJ358" s="18" t="s">
        <v>149</v>
      </c>
      <c r="BK358" s="246">
        <f>ROUND(I358*H358,2)</f>
        <v>0</v>
      </c>
      <c r="BL358" s="18" t="s">
        <v>231</v>
      </c>
      <c r="BM358" s="245" t="s">
        <v>650</v>
      </c>
    </row>
    <row r="359" s="2" customFormat="1" ht="16.5" customHeight="1">
      <c r="A359" s="39"/>
      <c r="B359" s="40"/>
      <c r="C359" s="233" t="s">
        <v>651</v>
      </c>
      <c r="D359" s="233" t="s">
        <v>144</v>
      </c>
      <c r="E359" s="234" t="s">
        <v>652</v>
      </c>
      <c r="F359" s="235" t="s">
        <v>653</v>
      </c>
      <c r="G359" s="236" t="s">
        <v>156</v>
      </c>
      <c r="H359" s="237">
        <v>2</v>
      </c>
      <c r="I359" s="238"/>
      <c r="J359" s="239">
        <f>ROUND(I359*H359,2)</f>
        <v>0</v>
      </c>
      <c r="K359" s="240"/>
      <c r="L359" s="45"/>
      <c r="M359" s="241" t="s">
        <v>1</v>
      </c>
      <c r="N359" s="242" t="s">
        <v>46</v>
      </c>
      <c r="O359" s="92"/>
      <c r="P359" s="243">
        <f>O359*H359</f>
        <v>0</v>
      </c>
      <c r="Q359" s="243">
        <v>0</v>
      </c>
      <c r="R359" s="243">
        <f>Q359*H359</f>
        <v>0</v>
      </c>
      <c r="S359" s="243">
        <v>0</v>
      </c>
      <c r="T359" s="244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5" t="s">
        <v>231</v>
      </c>
      <c r="AT359" s="245" t="s">
        <v>144</v>
      </c>
      <c r="AU359" s="245" t="s">
        <v>149</v>
      </c>
      <c r="AY359" s="18" t="s">
        <v>141</v>
      </c>
      <c r="BE359" s="246">
        <f>IF(N359="základní",J359,0)</f>
        <v>0</v>
      </c>
      <c r="BF359" s="246">
        <f>IF(N359="snížená",J359,0)</f>
        <v>0</v>
      </c>
      <c r="BG359" s="246">
        <f>IF(N359="zákl. přenesená",J359,0)</f>
        <v>0</v>
      </c>
      <c r="BH359" s="246">
        <f>IF(N359="sníž. přenesená",J359,0)</f>
        <v>0</v>
      </c>
      <c r="BI359" s="246">
        <f>IF(N359="nulová",J359,0)</f>
        <v>0</v>
      </c>
      <c r="BJ359" s="18" t="s">
        <v>149</v>
      </c>
      <c r="BK359" s="246">
        <f>ROUND(I359*H359,2)</f>
        <v>0</v>
      </c>
      <c r="BL359" s="18" t="s">
        <v>231</v>
      </c>
      <c r="BM359" s="245" t="s">
        <v>654</v>
      </c>
    </row>
    <row r="360" s="2" customFormat="1" ht="16.5" customHeight="1">
      <c r="A360" s="39"/>
      <c r="B360" s="40"/>
      <c r="C360" s="291" t="s">
        <v>655</v>
      </c>
      <c r="D360" s="291" t="s">
        <v>307</v>
      </c>
      <c r="E360" s="292" t="s">
        <v>656</v>
      </c>
      <c r="F360" s="293" t="s">
        <v>657</v>
      </c>
      <c r="G360" s="294" t="s">
        <v>156</v>
      </c>
      <c r="H360" s="295">
        <v>2</v>
      </c>
      <c r="I360" s="296"/>
      <c r="J360" s="297">
        <f>ROUND(I360*H360,2)</f>
        <v>0</v>
      </c>
      <c r="K360" s="298"/>
      <c r="L360" s="299"/>
      <c r="M360" s="300" t="s">
        <v>1</v>
      </c>
      <c r="N360" s="301" t="s">
        <v>46</v>
      </c>
      <c r="O360" s="92"/>
      <c r="P360" s="243">
        <f>O360*H360</f>
        <v>0</v>
      </c>
      <c r="Q360" s="243">
        <v>5.0000000000000002E-05</v>
      </c>
      <c r="R360" s="243">
        <f>Q360*H360</f>
        <v>0.00010000000000000001</v>
      </c>
      <c r="S360" s="243">
        <v>0</v>
      </c>
      <c r="T360" s="244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5" t="s">
        <v>328</v>
      </c>
      <c r="AT360" s="245" t="s">
        <v>307</v>
      </c>
      <c r="AU360" s="245" t="s">
        <v>149</v>
      </c>
      <c r="AY360" s="18" t="s">
        <v>141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18" t="s">
        <v>149</v>
      </c>
      <c r="BK360" s="246">
        <f>ROUND(I360*H360,2)</f>
        <v>0</v>
      </c>
      <c r="BL360" s="18" t="s">
        <v>231</v>
      </c>
      <c r="BM360" s="245" t="s">
        <v>658</v>
      </c>
    </row>
    <row r="361" s="2" customFormat="1" ht="21.75" customHeight="1">
      <c r="A361" s="39"/>
      <c r="B361" s="40"/>
      <c r="C361" s="233" t="s">
        <v>659</v>
      </c>
      <c r="D361" s="233" t="s">
        <v>144</v>
      </c>
      <c r="E361" s="234" t="s">
        <v>660</v>
      </c>
      <c r="F361" s="235" t="s">
        <v>661</v>
      </c>
      <c r="G361" s="236" t="s">
        <v>156</v>
      </c>
      <c r="H361" s="237">
        <v>3</v>
      </c>
      <c r="I361" s="238"/>
      <c r="J361" s="239">
        <f>ROUND(I361*H361,2)</f>
        <v>0</v>
      </c>
      <c r="K361" s="240"/>
      <c r="L361" s="45"/>
      <c r="M361" s="241" t="s">
        <v>1</v>
      </c>
      <c r="N361" s="242" t="s">
        <v>46</v>
      </c>
      <c r="O361" s="92"/>
      <c r="P361" s="243">
        <f>O361*H361</f>
        <v>0</v>
      </c>
      <c r="Q361" s="243">
        <v>0</v>
      </c>
      <c r="R361" s="243">
        <f>Q361*H361</f>
        <v>0</v>
      </c>
      <c r="S361" s="243">
        <v>0</v>
      </c>
      <c r="T361" s="244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5" t="s">
        <v>231</v>
      </c>
      <c r="AT361" s="245" t="s">
        <v>144</v>
      </c>
      <c r="AU361" s="245" t="s">
        <v>149</v>
      </c>
      <c r="AY361" s="18" t="s">
        <v>141</v>
      </c>
      <c r="BE361" s="246">
        <f>IF(N361="základní",J361,0)</f>
        <v>0</v>
      </c>
      <c r="BF361" s="246">
        <f>IF(N361="snížená",J361,0)</f>
        <v>0</v>
      </c>
      <c r="BG361" s="246">
        <f>IF(N361="zákl. přenesená",J361,0)</f>
        <v>0</v>
      </c>
      <c r="BH361" s="246">
        <f>IF(N361="sníž. přenesená",J361,0)</f>
        <v>0</v>
      </c>
      <c r="BI361" s="246">
        <f>IF(N361="nulová",J361,0)</f>
        <v>0</v>
      </c>
      <c r="BJ361" s="18" t="s">
        <v>149</v>
      </c>
      <c r="BK361" s="246">
        <f>ROUND(I361*H361,2)</f>
        <v>0</v>
      </c>
      <c r="BL361" s="18" t="s">
        <v>231</v>
      </c>
      <c r="BM361" s="245" t="s">
        <v>662</v>
      </c>
    </row>
    <row r="362" s="2" customFormat="1" ht="16.5" customHeight="1">
      <c r="A362" s="39"/>
      <c r="B362" s="40"/>
      <c r="C362" s="291" t="s">
        <v>663</v>
      </c>
      <c r="D362" s="291" t="s">
        <v>307</v>
      </c>
      <c r="E362" s="292" t="s">
        <v>664</v>
      </c>
      <c r="F362" s="293" t="s">
        <v>665</v>
      </c>
      <c r="G362" s="294" t="s">
        <v>156</v>
      </c>
      <c r="H362" s="295">
        <v>3</v>
      </c>
      <c r="I362" s="296"/>
      <c r="J362" s="297">
        <f>ROUND(I362*H362,2)</f>
        <v>0</v>
      </c>
      <c r="K362" s="298"/>
      <c r="L362" s="299"/>
      <c r="M362" s="300" t="s">
        <v>1</v>
      </c>
      <c r="N362" s="301" t="s">
        <v>46</v>
      </c>
      <c r="O362" s="92"/>
      <c r="P362" s="243">
        <f>O362*H362</f>
        <v>0</v>
      </c>
      <c r="Q362" s="243">
        <v>6.0000000000000002E-05</v>
      </c>
      <c r="R362" s="243">
        <f>Q362*H362</f>
        <v>0.00018000000000000001</v>
      </c>
      <c r="S362" s="243">
        <v>0</v>
      </c>
      <c r="T362" s="244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5" t="s">
        <v>328</v>
      </c>
      <c r="AT362" s="245" t="s">
        <v>307</v>
      </c>
      <c r="AU362" s="245" t="s">
        <v>149</v>
      </c>
      <c r="AY362" s="18" t="s">
        <v>141</v>
      </c>
      <c r="BE362" s="246">
        <f>IF(N362="základní",J362,0)</f>
        <v>0</v>
      </c>
      <c r="BF362" s="246">
        <f>IF(N362="snížená",J362,0)</f>
        <v>0</v>
      </c>
      <c r="BG362" s="246">
        <f>IF(N362="zákl. přenesená",J362,0)</f>
        <v>0</v>
      </c>
      <c r="BH362" s="246">
        <f>IF(N362="sníž. přenesená",J362,0)</f>
        <v>0</v>
      </c>
      <c r="BI362" s="246">
        <f>IF(N362="nulová",J362,0)</f>
        <v>0</v>
      </c>
      <c r="BJ362" s="18" t="s">
        <v>149</v>
      </c>
      <c r="BK362" s="246">
        <f>ROUND(I362*H362,2)</f>
        <v>0</v>
      </c>
      <c r="BL362" s="18" t="s">
        <v>231</v>
      </c>
      <c r="BM362" s="245" t="s">
        <v>666</v>
      </c>
    </row>
    <row r="363" s="2" customFormat="1" ht="21.75" customHeight="1">
      <c r="A363" s="39"/>
      <c r="B363" s="40"/>
      <c r="C363" s="233" t="s">
        <v>667</v>
      </c>
      <c r="D363" s="233" t="s">
        <v>144</v>
      </c>
      <c r="E363" s="234" t="s">
        <v>668</v>
      </c>
      <c r="F363" s="235" t="s">
        <v>669</v>
      </c>
      <c r="G363" s="236" t="s">
        <v>156</v>
      </c>
      <c r="H363" s="237">
        <v>11</v>
      </c>
      <c r="I363" s="238"/>
      <c r="J363" s="239">
        <f>ROUND(I363*H363,2)</f>
        <v>0</v>
      </c>
      <c r="K363" s="240"/>
      <c r="L363" s="45"/>
      <c r="M363" s="241" t="s">
        <v>1</v>
      </c>
      <c r="N363" s="242" t="s">
        <v>46</v>
      </c>
      <c r="O363" s="92"/>
      <c r="P363" s="243">
        <f>O363*H363</f>
        <v>0</v>
      </c>
      <c r="Q363" s="243">
        <v>0</v>
      </c>
      <c r="R363" s="243">
        <f>Q363*H363</f>
        <v>0</v>
      </c>
      <c r="S363" s="243">
        <v>0</v>
      </c>
      <c r="T363" s="244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5" t="s">
        <v>231</v>
      </c>
      <c r="AT363" s="245" t="s">
        <v>144</v>
      </c>
      <c r="AU363" s="245" t="s">
        <v>149</v>
      </c>
      <c r="AY363" s="18" t="s">
        <v>141</v>
      </c>
      <c r="BE363" s="246">
        <f>IF(N363="základní",J363,0)</f>
        <v>0</v>
      </c>
      <c r="BF363" s="246">
        <f>IF(N363="snížená",J363,0)</f>
        <v>0</v>
      </c>
      <c r="BG363" s="246">
        <f>IF(N363="zákl. přenesená",J363,0)</f>
        <v>0</v>
      </c>
      <c r="BH363" s="246">
        <f>IF(N363="sníž. přenesená",J363,0)</f>
        <v>0</v>
      </c>
      <c r="BI363" s="246">
        <f>IF(N363="nulová",J363,0)</f>
        <v>0</v>
      </c>
      <c r="BJ363" s="18" t="s">
        <v>149</v>
      </c>
      <c r="BK363" s="246">
        <f>ROUND(I363*H363,2)</f>
        <v>0</v>
      </c>
      <c r="BL363" s="18" t="s">
        <v>231</v>
      </c>
      <c r="BM363" s="245" t="s">
        <v>670</v>
      </c>
    </row>
    <row r="364" s="2" customFormat="1" ht="16.5" customHeight="1">
      <c r="A364" s="39"/>
      <c r="B364" s="40"/>
      <c r="C364" s="291" t="s">
        <v>671</v>
      </c>
      <c r="D364" s="291" t="s">
        <v>307</v>
      </c>
      <c r="E364" s="292" t="s">
        <v>672</v>
      </c>
      <c r="F364" s="293" t="s">
        <v>673</v>
      </c>
      <c r="G364" s="294" t="s">
        <v>156</v>
      </c>
      <c r="H364" s="295">
        <v>11</v>
      </c>
      <c r="I364" s="296"/>
      <c r="J364" s="297">
        <f>ROUND(I364*H364,2)</f>
        <v>0</v>
      </c>
      <c r="K364" s="298"/>
      <c r="L364" s="299"/>
      <c r="M364" s="300" t="s">
        <v>1</v>
      </c>
      <c r="N364" s="301" t="s">
        <v>46</v>
      </c>
      <c r="O364" s="92"/>
      <c r="P364" s="243">
        <f>O364*H364</f>
        <v>0</v>
      </c>
      <c r="Q364" s="243">
        <v>6.0000000000000002E-05</v>
      </c>
      <c r="R364" s="243">
        <f>Q364*H364</f>
        <v>0.00066</v>
      </c>
      <c r="S364" s="243">
        <v>0</v>
      </c>
      <c r="T364" s="244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5" t="s">
        <v>328</v>
      </c>
      <c r="AT364" s="245" t="s">
        <v>307</v>
      </c>
      <c r="AU364" s="245" t="s">
        <v>149</v>
      </c>
      <c r="AY364" s="18" t="s">
        <v>141</v>
      </c>
      <c r="BE364" s="246">
        <f>IF(N364="základní",J364,0)</f>
        <v>0</v>
      </c>
      <c r="BF364" s="246">
        <f>IF(N364="snížená",J364,0)</f>
        <v>0</v>
      </c>
      <c r="BG364" s="246">
        <f>IF(N364="zákl. přenesená",J364,0)</f>
        <v>0</v>
      </c>
      <c r="BH364" s="246">
        <f>IF(N364="sníž. přenesená",J364,0)</f>
        <v>0</v>
      </c>
      <c r="BI364" s="246">
        <f>IF(N364="nulová",J364,0)</f>
        <v>0</v>
      </c>
      <c r="BJ364" s="18" t="s">
        <v>149</v>
      </c>
      <c r="BK364" s="246">
        <f>ROUND(I364*H364,2)</f>
        <v>0</v>
      </c>
      <c r="BL364" s="18" t="s">
        <v>231</v>
      </c>
      <c r="BM364" s="245" t="s">
        <v>674</v>
      </c>
    </row>
    <row r="365" s="2" customFormat="1" ht="16.5" customHeight="1">
      <c r="A365" s="39"/>
      <c r="B365" s="40"/>
      <c r="C365" s="233" t="s">
        <v>675</v>
      </c>
      <c r="D365" s="233" t="s">
        <v>144</v>
      </c>
      <c r="E365" s="234" t="s">
        <v>676</v>
      </c>
      <c r="F365" s="235" t="s">
        <v>677</v>
      </c>
      <c r="G365" s="236" t="s">
        <v>167</v>
      </c>
      <c r="H365" s="237">
        <v>4</v>
      </c>
      <c r="I365" s="238"/>
      <c r="J365" s="239">
        <f>ROUND(I365*H365,2)</f>
        <v>0</v>
      </c>
      <c r="K365" s="240"/>
      <c r="L365" s="45"/>
      <c r="M365" s="241" t="s">
        <v>1</v>
      </c>
      <c r="N365" s="242" t="s">
        <v>46</v>
      </c>
      <c r="O365" s="92"/>
      <c r="P365" s="243">
        <f>O365*H365</f>
        <v>0</v>
      </c>
      <c r="Q365" s="243">
        <v>0</v>
      </c>
      <c r="R365" s="243">
        <f>Q365*H365</f>
        <v>0</v>
      </c>
      <c r="S365" s="243">
        <v>0</v>
      </c>
      <c r="T365" s="244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5" t="s">
        <v>231</v>
      </c>
      <c r="AT365" s="245" t="s">
        <v>144</v>
      </c>
      <c r="AU365" s="245" t="s">
        <v>149</v>
      </c>
      <c r="AY365" s="18" t="s">
        <v>141</v>
      </c>
      <c r="BE365" s="246">
        <f>IF(N365="základní",J365,0)</f>
        <v>0</v>
      </c>
      <c r="BF365" s="246">
        <f>IF(N365="snížená",J365,0)</f>
        <v>0</v>
      </c>
      <c r="BG365" s="246">
        <f>IF(N365="zákl. přenesená",J365,0)</f>
        <v>0</v>
      </c>
      <c r="BH365" s="246">
        <f>IF(N365="sníž. přenesená",J365,0)</f>
        <v>0</v>
      </c>
      <c r="BI365" s="246">
        <f>IF(N365="nulová",J365,0)</f>
        <v>0</v>
      </c>
      <c r="BJ365" s="18" t="s">
        <v>149</v>
      </c>
      <c r="BK365" s="246">
        <f>ROUND(I365*H365,2)</f>
        <v>0</v>
      </c>
      <c r="BL365" s="18" t="s">
        <v>231</v>
      </c>
      <c r="BM365" s="245" t="s">
        <v>678</v>
      </c>
    </row>
    <row r="366" s="2" customFormat="1" ht="21.75" customHeight="1">
      <c r="A366" s="39"/>
      <c r="B366" s="40"/>
      <c r="C366" s="233" t="s">
        <v>679</v>
      </c>
      <c r="D366" s="233" t="s">
        <v>144</v>
      </c>
      <c r="E366" s="234" t="s">
        <v>680</v>
      </c>
      <c r="F366" s="235" t="s">
        <v>681</v>
      </c>
      <c r="G366" s="236" t="s">
        <v>167</v>
      </c>
      <c r="H366" s="237">
        <v>1</v>
      </c>
      <c r="I366" s="238"/>
      <c r="J366" s="239">
        <f>ROUND(I366*H366,2)</f>
        <v>0</v>
      </c>
      <c r="K366" s="240"/>
      <c r="L366" s="45"/>
      <c r="M366" s="241" t="s">
        <v>1</v>
      </c>
      <c r="N366" s="242" t="s">
        <v>46</v>
      </c>
      <c r="O366" s="92"/>
      <c r="P366" s="243">
        <f>O366*H366</f>
        <v>0</v>
      </c>
      <c r="Q366" s="243">
        <v>0</v>
      </c>
      <c r="R366" s="243">
        <f>Q366*H366</f>
        <v>0</v>
      </c>
      <c r="S366" s="243">
        <v>0</v>
      </c>
      <c r="T366" s="244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5" t="s">
        <v>231</v>
      </c>
      <c r="AT366" s="245" t="s">
        <v>144</v>
      </c>
      <c r="AU366" s="245" t="s">
        <v>149</v>
      </c>
      <c r="AY366" s="18" t="s">
        <v>141</v>
      </c>
      <c r="BE366" s="246">
        <f>IF(N366="základní",J366,0)</f>
        <v>0</v>
      </c>
      <c r="BF366" s="246">
        <f>IF(N366="snížená",J366,0)</f>
        <v>0</v>
      </c>
      <c r="BG366" s="246">
        <f>IF(N366="zákl. přenesená",J366,0)</f>
        <v>0</v>
      </c>
      <c r="BH366" s="246">
        <f>IF(N366="sníž. přenesená",J366,0)</f>
        <v>0</v>
      </c>
      <c r="BI366" s="246">
        <f>IF(N366="nulová",J366,0)</f>
        <v>0</v>
      </c>
      <c r="BJ366" s="18" t="s">
        <v>149</v>
      </c>
      <c r="BK366" s="246">
        <f>ROUND(I366*H366,2)</f>
        <v>0</v>
      </c>
      <c r="BL366" s="18" t="s">
        <v>231</v>
      </c>
      <c r="BM366" s="245" t="s">
        <v>682</v>
      </c>
    </row>
    <row r="367" s="2" customFormat="1" ht="16.5" customHeight="1">
      <c r="A367" s="39"/>
      <c r="B367" s="40"/>
      <c r="C367" s="233" t="s">
        <v>683</v>
      </c>
      <c r="D367" s="233" t="s">
        <v>144</v>
      </c>
      <c r="E367" s="234" t="s">
        <v>684</v>
      </c>
      <c r="F367" s="235" t="s">
        <v>685</v>
      </c>
      <c r="G367" s="236" t="s">
        <v>167</v>
      </c>
      <c r="H367" s="237">
        <v>4</v>
      </c>
      <c r="I367" s="238"/>
      <c r="J367" s="239">
        <f>ROUND(I367*H367,2)</f>
        <v>0</v>
      </c>
      <c r="K367" s="240"/>
      <c r="L367" s="45"/>
      <c r="M367" s="241" t="s">
        <v>1</v>
      </c>
      <c r="N367" s="242" t="s">
        <v>46</v>
      </c>
      <c r="O367" s="92"/>
      <c r="P367" s="243">
        <f>O367*H367</f>
        <v>0</v>
      </c>
      <c r="Q367" s="243">
        <v>0</v>
      </c>
      <c r="R367" s="243">
        <f>Q367*H367</f>
        <v>0</v>
      </c>
      <c r="S367" s="243">
        <v>0</v>
      </c>
      <c r="T367" s="244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5" t="s">
        <v>231</v>
      </c>
      <c r="AT367" s="245" t="s">
        <v>144</v>
      </c>
      <c r="AU367" s="245" t="s">
        <v>149</v>
      </c>
      <c r="AY367" s="18" t="s">
        <v>141</v>
      </c>
      <c r="BE367" s="246">
        <f>IF(N367="základní",J367,0)</f>
        <v>0</v>
      </c>
      <c r="BF367" s="246">
        <f>IF(N367="snížená",J367,0)</f>
        <v>0</v>
      </c>
      <c r="BG367" s="246">
        <f>IF(N367="zákl. přenesená",J367,0)</f>
        <v>0</v>
      </c>
      <c r="BH367" s="246">
        <f>IF(N367="sníž. přenesená",J367,0)</f>
        <v>0</v>
      </c>
      <c r="BI367" s="246">
        <f>IF(N367="nulová",J367,0)</f>
        <v>0</v>
      </c>
      <c r="BJ367" s="18" t="s">
        <v>149</v>
      </c>
      <c r="BK367" s="246">
        <f>ROUND(I367*H367,2)</f>
        <v>0</v>
      </c>
      <c r="BL367" s="18" t="s">
        <v>231</v>
      </c>
      <c r="BM367" s="245" t="s">
        <v>686</v>
      </c>
    </row>
    <row r="368" s="2" customFormat="1" ht="16.5" customHeight="1">
      <c r="A368" s="39"/>
      <c r="B368" s="40"/>
      <c r="C368" s="233" t="s">
        <v>687</v>
      </c>
      <c r="D368" s="233" t="s">
        <v>144</v>
      </c>
      <c r="E368" s="234" t="s">
        <v>688</v>
      </c>
      <c r="F368" s="235" t="s">
        <v>689</v>
      </c>
      <c r="G368" s="236" t="s">
        <v>339</v>
      </c>
      <c r="H368" s="237">
        <v>1</v>
      </c>
      <c r="I368" s="238"/>
      <c r="J368" s="239">
        <f>ROUND(I368*H368,2)</f>
        <v>0</v>
      </c>
      <c r="K368" s="240"/>
      <c r="L368" s="45"/>
      <c r="M368" s="241" t="s">
        <v>1</v>
      </c>
      <c r="N368" s="242" t="s">
        <v>46</v>
      </c>
      <c r="O368" s="92"/>
      <c r="P368" s="243">
        <f>O368*H368</f>
        <v>0</v>
      </c>
      <c r="Q368" s="243">
        <v>0</v>
      </c>
      <c r="R368" s="243">
        <f>Q368*H368</f>
        <v>0</v>
      </c>
      <c r="S368" s="243">
        <v>0</v>
      </c>
      <c r="T368" s="244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5" t="s">
        <v>231</v>
      </c>
      <c r="AT368" s="245" t="s">
        <v>144</v>
      </c>
      <c r="AU368" s="245" t="s">
        <v>149</v>
      </c>
      <c r="AY368" s="18" t="s">
        <v>141</v>
      </c>
      <c r="BE368" s="246">
        <f>IF(N368="základní",J368,0)</f>
        <v>0</v>
      </c>
      <c r="BF368" s="246">
        <f>IF(N368="snížená",J368,0)</f>
        <v>0</v>
      </c>
      <c r="BG368" s="246">
        <f>IF(N368="zákl. přenesená",J368,0)</f>
        <v>0</v>
      </c>
      <c r="BH368" s="246">
        <f>IF(N368="sníž. přenesená",J368,0)</f>
        <v>0</v>
      </c>
      <c r="BI368" s="246">
        <f>IF(N368="nulová",J368,0)</f>
        <v>0</v>
      </c>
      <c r="BJ368" s="18" t="s">
        <v>149</v>
      </c>
      <c r="BK368" s="246">
        <f>ROUND(I368*H368,2)</f>
        <v>0</v>
      </c>
      <c r="BL368" s="18" t="s">
        <v>231</v>
      </c>
      <c r="BM368" s="245" t="s">
        <v>690</v>
      </c>
    </row>
    <row r="369" s="2" customFormat="1" ht="21.75" customHeight="1">
      <c r="A369" s="39"/>
      <c r="B369" s="40"/>
      <c r="C369" s="233" t="s">
        <v>691</v>
      </c>
      <c r="D369" s="233" t="s">
        <v>144</v>
      </c>
      <c r="E369" s="234" t="s">
        <v>692</v>
      </c>
      <c r="F369" s="235" t="s">
        <v>693</v>
      </c>
      <c r="G369" s="236" t="s">
        <v>156</v>
      </c>
      <c r="H369" s="237">
        <v>1</v>
      </c>
      <c r="I369" s="238"/>
      <c r="J369" s="239">
        <f>ROUND(I369*H369,2)</f>
        <v>0</v>
      </c>
      <c r="K369" s="240"/>
      <c r="L369" s="45"/>
      <c r="M369" s="241" t="s">
        <v>1</v>
      </c>
      <c r="N369" s="242" t="s">
        <v>46</v>
      </c>
      <c r="O369" s="92"/>
      <c r="P369" s="243">
        <f>O369*H369</f>
        <v>0</v>
      </c>
      <c r="Q369" s="243">
        <v>0</v>
      </c>
      <c r="R369" s="243">
        <f>Q369*H369</f>
        <v>0</v>
      </c>
      <c r="S369" s="243">
        <v>0</v>
      </c>
      <c r="T369" s="244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5" t="s">
        <v>231</v>
      </c>
      <c r="AT369" s="245" t="s">
        <v>144</v>
      </c>
      <c r="AU369" s="245" t="s">
        <v>149</v>
      </c>
      <c r="AY369" s="18" t="s">
        <v>141</v>
      </c>
      <c r="BE369" s="246">
        <f>IF(N369="základní",J369,0)</f>
        <v>0</v>
      </c>
      <c r="BF369" s="246">
        <f>IF(N369="snížená",J369,0)</f>
        <v>0</v>
      </c>
      <c r="BG369" s="246">
        <f>IF(N369="zákl. přenesená",J369,0)</f>
        <v>0</v>
      </c>
      <c r="BH369" s="246">
        <f>IF(N369="sníž. přenesená",J369,0)</f>
        <v>0</v>
      </c>
      <c r="BI369" s="246">
        <f>IF(N369="nulová",J369,0)</f>
        <v>0</v>
      </c>
      <c r="BJ369" s="18" t="s">
        <v>149</v>
      </c>
      <c r="BK369" s="246">
        <f>ROUND(I369*H369,2)</f>
        <v>0</v>
      </c>
      <c r="BL369" s="18" t="s">
        <v>231</v>
      </c>
      <c r="BM369" s="245" t="s">
        <v>694</v>
      </c>
    </row>
    <row r="370" s="2" customFormat="1" ht="21.75" customHeight="1">
      <c r="A370" s="39"/>
      <c r="B370" s="40"/>
      <c r="C370" s="291" t="s">
        <v>695</v>
      </c>
      <c r="D370" s="291" t="s">
        <v>307</v>
      </c>
      <c r="E370" s="292" t="s">
        <v>696</v>
      </c>
      <c r="F370" s="293" t="s">
        <v>697</v>
      </c>
      <c r="G370" s="294" t="s">
        <v>156</v>
      </c>
      <c r="H370" s="295">
        <v>1</v>
      </c>
      <c r="I370" s="296"/>
      <c r="J370" s="297">
        <f>ROUND(I370*H370,2)</f>
        <v>0</v>
      </c>
      <c r="K370" s="298"/>
      <c r="L370" s="299"/>
      <c r="M370" s="300" t="s">
        <v>1</v>
      </c>
      <c r="N370" s="301" t="s">
        <v>46</v>
      </c>
      <c r="O370" s="92"/>
      <c r="P370" s="243">
        <f>O370*H370</f>
        <v>0</v>
      </c>
      <c r="Q370" s="243">
        <v>0.0013799999999999999</v>
      </c>
      <c r="R370" s="243">
        <f>Q370*H370</f>
        <v>0.0013799999999999999</v>
      </c>
      <c r="S370" s="243">
        <v>0</v>
      </c>
      <c r="T370" s="244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5" t="s">
        <v>328</v>
      </c>
      <c r="AT370" s="245" t="s">
        <v>307</v>
      </c>
      <c r="AU370" s="245" t="s">
        <v>149</v>
      </c>
      <c r="AY370" s="18" t="s">
        <v>141</v>
      </c>
      <c r="BE370" s="246">
        <f>IF(N370="základní",J370,0)</f>
        <v>0</v>
      </c>
      <c r="BF370" s="246">
        <f>IF(N370="snížená",J370,0)</f>
        <v>0</v>
      </c>
      <c r="BG370" s="246">
        <f>IF(N370="zákl. přenesená",J370,0)</f>
        <v>0</v>
      </c>
      <c r="BH370" s="246">
        <f>IF(N370="sníž. přenesená",J370,0)</f>
        <v>0</v>
      </c>
      <c r="BI370" s="246">
        <f>IF(N370="nulová",J370,0)</f>
        <v>0</v>
      </c>
      <c r="BJ370" s="18" t="s">
        <v>149</v>
      </c>
      <c r="BK370" s="246">
        <f>ROUND(I370*H370,2)</f>
        <v>0</v>
      </c>
      <c r="BL370" s="18" t="s">
        <v>231</v>
      </c>
      <c r="BM370" s="245" t="s">
        <v>698</v>
      </c>
    </row>
    <row r="371" s="2" customFormat="1" ht="16.5" customHeight="1">
      <c r="A371" s="39"/>
      <c r="B371" s="40"/>
      <c r="C371" s="291" t="s">
        <v>699</v>
      </c>
      <c r="D371" s="291" t="s">
        <v>307</v>
      </c>
      <c r="E371" s="292" t="s">
        <v>700</v>
      </c>
      <c r="F371" s="293" t="s">
        <v>701</v>
      </c>
      <c r="G371" s="294" t="s">
        <v>156</v>
      </c>
      <c r="H371" s="295">
        <v>6</v>
      </c>
      <c r="I371" s="296"/>
      <c r="J371" s="297">
        <f>ROUND(I371*H371,2)</f>
        <v>0</v>
      </c>
      <c r="K371" s="298"/>
      <c r="L371" s="299"/>
      <c r="M371" s="300" t="s">
        <v>1</v>
      </c>
      <c r="N371" s="301" t="s">
        <v>46</v>
      </c>
      <c r="O371" s="92"/>
      <c r="P371" s="243">
        <f>O371*H371</f>
        <v>0</v>
      </c>
      <c r="Q371" s="243">
        <v>0.00020000000000000001</v>
      </c>
      <c r="R371" s="243">
        <f>Q371*H371</f>
        <v>0.0012000000000000001</v>
      </c>
      <c r="S371" s="243">
        <v>0</v>
      </c>
      <c r="T371" s="244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5" t="s">
        <v>328</v>
      </c>
      <c r="AT371" s="245" t="s">
        <v>307</v>
      </c>
      <c r="AU371" s="245" t="s">
        <v>149</v>
      </c>
      <c r="AY371" s="18" t="s">
        <v>141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18" t="s">
        <v>149</v>
      </c>
      <c r="BK371" s="246">
        <f>ROUND(I371*H371,2)</f>
        <v>0</v>
      </c>
      <c r="BL371" s="18" t="s">
        <v>231</v>
      </c>
      <c r="BM371" s="245" t="s">
        <v>702</v>
      </c>
    </row>
    <row r="372" s="2" customFormat="1" ht="16.5" customHeight="1">
      <c r="A372" s="39"/>
      <c r="B372" s="40"/>
      <c r="C372" s="291" t="s">
        <v>703</v>
      </c>
      <c r="D372" s="291" t="s">
        <v>307</v>
      </c>
      <c r="E372" s="292" t="s">
        <v>704</v>
      </c>
      <c r="F372" s="293" t="s">
        <v>705</v>
      </c>
      <c r="G372" s="294" t="s">
        <v>156</v>
      </c>
      <c r="H372" s="295">
        <v>4</v>
      </c>
      <c r="I372" s="296"/>
      <c r="J372" s="297">
        <f>ROUND(I372*H372,2)</f>
        <v>0</v>
      </c>
      <c r="K372" s="298"/>
      <c r="L372" s="299"/>
      <c r="M372" s="300" t="s">
        <v>1</v>
      </c>
      <c r="N372" s="301" t="s">
        <v>46</v>
      </c>
      <c r="O372" s="92"/>
      <c r="P372" s="243">
        <f>O372*H372</f>
        <v>0</v>
      </c>
      <c r="Q372" s="243">
        <v>0.00020000000000000001</v>
      </c>
      <c r="R372" s="243">
        <f>Q372*H372</f>
        <v>0.00080000000000000004</v>
      </c>
      <c r="S372" s="243">
        <v>0</v>
      </c>
      <c r="T372" s="244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5" t="s">
        <v>328</v>
      </c>
      <c r="AT372" s="245" t="s">
        <v>307</v>
      </c>
      <c r="AU372" s="245" t="s">
        <v>149</v>
      </c>
      <c r="AY372" s="18" t="s">
        <v>141</v>
      </c>
      <c r="BE372" s="246">
        <f>IF(N372="základní",J372,0)</f>
        <v>0</v>
      </c>
      <c r="BF372" s="246">
        <f>IF(N372="snížená",J372,0)</f>
        <v>0</v>
      </c>
      <c r="BG372" s="246">
        <f>IF(N372="zákl. přenesená",J372,0)</f>
        <v>0</v>
      </c>
      <c r="BH372" s="246">
        <f>IF(N372="sníž. přenesená",J372,0)</f>
        <v>0</v>
      </c>
      <c r="BI372" s="246">
        <f>IF(N372="nulová",J372,0)</f>
        <v>0</v>
      </c>
      <c r="BJ372" s="18" t="s">
        <v>149</v>
      </c>
      <c r="BK372" s="246">
        <f>ROUND(I372*H372,2)</f>
        <v>0</v>
      </c>
      <c r="BL372" s="18" t="s">
        <v>231</v>
      </c>
      <c r="BM372" s="245" t="s">
        <v>706</v>
      </c>
    </row>
    <row r="373" s="2" customFormat="1" ht="21.75" customHeight="1">
      <c r="A373" s="39"/>
      <c r="B373" s="40"/>
      <c r="C373" s="233" t="s">
        <v>707</v>
      </c>
      <c r="D373" s="233" t="s">
        <v>144</v>
      </c>
      <c r="E373" s="234" t="s">
        <v>708</v>
      </c>
      <c r="F373" s="235" t="s">
        <v>709</v>
      </c>
      <c r="G373" s="236" t="s">
        <v>710</v>
      </c>
      <c r="H373" s="237">
        <v>8</v>
      </c>
      <c r="I373" s="238"/>
      <c r="J373" s="239">
        <f>ROUND(I373*H373,2)</f>
        <v>0</v>
      </c>
      <c r="K373" s="240"/>
      <c r="L373" s="45"/>
      <c r="M373" s="241" t="s">
        <v>1</v>
      </c>
      <c r="N373" s="242" t="s">
        <v>46</v>
      </c>
      <c r="O373" s="92"/>
      <c r="P373" s="243">
        <f>O373*H373</f>
        <v>0</v>
      </c>
      <c r="Q373" s="243">
        <v>0</v>
      </c>
      <c r="R373" s="243">
        <f>Q373*H373</f>
        <v>0</v>
      </c>
      <c r="S373" s="243">
        <v>0</v>
      </c>
      <c r="T373" s="244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5" t="s">
        <v>231</v>
      </c>
      <c r="AT373" s="245" t="s">
        <v>144</v>
      </c>
      <c r="AU373" s="245" t="s">
        <v>149</v>
      </c>
      <c r="AY373" s="18" t="s">
        <v>141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18" t="s">
        <v>149</v>
      </c>
      <c r="BK373" s="246">
        <f>ROUND(I373*H373,2)</f>
        <v>0</v>
      </c>
      <c r="BL373" s="18" t="s">
        <v>231</v>
      </c>
      <c r="BM373" s="245" t="s">
        <v>711</v>
      </c>
    </row>
    <row r="374" s="2" customFormat="1" ht="21.75" customHeight="1">
      <c r="A374" s="39"/>
      <c r="B374" s="40"/>
      <c r="C374" s="233" t="s">
        <v>712</v>
      </c>
      <c r="D374" s="233" t="s">
        <v>144</v>
      </c>
      <c r="E374" s="234" t="s">
        <v>713</v>
      </c>
      <c r="F374" s="235" t="s">
        <v>714</v>
      </c>
      <c r="G374" s="236" t="s">
        <v>394</v>
      </c>
      <c r="H374" s="302"/>
      <c r="I374" s="238"/>
      <c r="J374" s="239">
        <f>ROUND(I374*H374,2)</f>
        <v>0</v>
      </c>
      <c r="K374" s="240"/>
      <c r="L374" s="45"/>
      <c r="M374" s="241" t="s">
        <v>1</v>
      </c>
      <c r="N374" s="242" t="s">
        <v>46</v>
      </c>
      <c r="O374" s="92"/>
      <c r="P374" s="243">
        <f>O374*H374</f>
        <v>0</v>
      </c>
      <c r="Q374" s="243">
        <v>0</v>
      </c>
      <c r="R374" s="243">
        <f>Q374*H374</f>
        <v>0</v>
      </c>
      <c r="S374" s="243">
        <v>0</v>
      </c>
      <c r="T374" s="244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5" t="s">
        <v>231</v>
      </c>
      <c r="AT374" s="245" t="s">
        <v>144</v>
      </c>
      <c r="AU374" s="245" t="s">
        <v>149</v>
      </c>
      <c r="AY374" s="18" t="s">
        <v>141</v>
      </c>
      <c r="BE374" s="246">
        <f>IF(N374="základní",J374,0)</f>
        <v>0</v>
      </c>
      <c r="BF374" s="246">
        <f>IF(N374="snížená",J374,0)</f>
        <v>0</v>
      </c>
      <c r="BG374" s="246">
        <f>IF(N374="zákl. přenesená",J374,0)</f>
        <v>0</v>
      </c>
      <c r="BH374" s="246">
        <f>IF(N374="sníž. přenesená",J374,0)</f>
        <v>0</v>
      </c>
      <c r="BI374" s="246">
        <f>IF(N374="nulová",J374,0)</f>
        <v>0</v>
      </c>
      <c r="BJ374" s="18" t="s">
        <v>149</v>
      </c>
      <c r="BK374" s="246">
        <f>ROUND(I374*H374,2)</f>
        <v>0</v>
      </c>
      <c r="BL374" s="18" t="s">
        <v>231</v>
      </c>
      <c r="BM374" s="245" t="s">
        <v>715</v>
      </c>
    </row>
    <row r="375" s="12" customFormat="1" ht="22.8" customHeight="1">
      <c r="A375" s="12"/>
      <c r="B375" s="217"/>
      <c r="C375" s="218"/>
      <c r="D375" s="219" t="s">
        <v>79</v>
      </c>
      <c r="E375" s="231" t="s">
        <v>716</v>
      </c>
      <c r="F375" s="231" t="s">
        <v>717</v>
      </c>
      <c r="G375" s="218"/>
      <c r="H375" s="218"/>
      <c r="I375" s="221"/>
      <c r="J375" s="232">
        <f>BK375</f>
        <v>0</v>
      </c>
      <c r="K375" s="218"/>
      <c r="L375" s="223"/>
      <c r="M375" s="224"/>
      <c r="N375" s="225"/>
      <c r="O375" s="225"/>
      <c r="P375" s="226">
        <f>SUM(P376:P382)</f>
        <v>0</v>
      </c>
      <c r="Q375" s="225"/>
      <c r="R375" s="226">
        <f>SUM(R376:R382)</f>
        <v>0.0037100000000000002</v>
      </c>
      <c r="S375" s="225"/>
      <c r="T375" s="227">
        <f>SUM(T376:T382)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28" t="s">
        <v>149</v>
      </c>
      <c r="AT375" s="229" t="s">
        <v>79</v>
      </c>
      <c r="AU375" s="229" t="s">
        <v>88</v>
      </c>
      <c r="AY375" s="228" t="s">
        <v>141</v>
      </c>
      <c r="BK375" s="230">
        <f>SUM(BK376:BK382)</f>
        <v>0</v>
      </c>
    </row>
    <row r="376" s="2" customFormat="1" ht="21.75" customHeight="1">
      <c r="A376" s="39"/>
      <c r="B376" s="40"/>
      <c r="C376" s="233" t="s">
        <v>718</v>
      </c>
      <c r="D376" s="233" t="s">
        <v>144</v>
      </c>
      <c r="E376" s="234" t="s">
        <v>719</v>
      </c>
      <c r="F376" s="235" t="s">
        <v>720</v>
      </c>
      <c r="G376" s="236" t="s">
        <v>167</v>
      </c>
      <c r="H376" s="237">
        <v>20</v>
      </c>
      <c r="I376" s="238"/>
      <c r="J376" s="239">
        <f>ROUND(I376*H376,2)</f>
        <v>0</v>
      </c>
      <c r="K376" s="240"/>
      <c r="L376" s="45"/>
      <c r="M376" s="241" t="s">
        <v>1</v>
      </c>
      <c r="N376" s="242" t="s">
        <v>46</v>
      </c>
      <c r="O376" s="92"/>
      <c r="P376" s="243">
        <f>O376*H376</f>
        <v>0</v>
      </c>
      <c r="Q376" s="243">
        <v>0</v>
      </c>
      <c r="R376" s="243">
        <f>Q376*H376</f>
        <v>0</v>
      </c>
      <c r="S376" s="243">
        <v>0</v>
      </c>
      <c r="T376" s="244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5" t="s">
        <v>231</v>
      </c>
      <c r="AT376" s="245" t="s">
        <v>144</v>
      </c>
      <c r="AU376" s="245" t="s">
        <v>149</v>
      </c>
      <c r="AY376" s="18" t="s">
        <v>141</v>
      </c>
      <c r="BE376" s="246">
        <f>IF(N376="základní",J376,0)</f>
        <v>0</v>
      </c>
      <c r="BF376" s="246">
        <f>IF(N376="snížená",J376,0)</f>
        <v>0</v>
      </c>
      <c r="BG376" s="246">
        <f>IF(N376="zákl. přenesená",J376,0)</f>
        <v>0</v>
      </c>
      <c r="BH376" s="246">
        <f>IF(N376="sníž. přenesená",J376,0)</f>
        <v>0</v>
      </c>
      <c r="BI376" s="246">
        <f>IF(N376="nulová",J376,0)</f>
        <v>0</v>
      </c>
      <c r="BJ376" s="18" t="s">
        <v>149</v>
      </c>
      <c r="BK376" s="246">
        <f>ROUND(I376*H376,2)</f>
        <v>0</v>
      </c>
      <c r="BL376" s="18" t="s">
        <v>231</v>
      </c>
      <c r="BM376" s="245" t="s">
        <v>721</v>
      </c>
    </row>
    <row r="377" s="2" customFormat="1" ht="21.75" customHeight="1">
      <c r="A377" s="39"/>
      <c r="B377" s="40"/>
      <c r="C377" s="291" t="s">
        <v>722</v>
      </c>
      <c r="D377" s="291" t="s">
        <v>307</v>
      </c>
      <c r="E377" s="292" t="s">
        <v>723</v>
      </c>
      <c r="F377" s="293" t="s">
        <v>724</v>
      </c>
      <c r="G377" s="294" t="s">
        <v>167</v>
      </c>
      <c r="H377" s="295">
        <v>21</v>
      </c>
      <c r="I377" s="296"/>
      <c r="J377" s="297">
        <f>ROUND(I377*H377,2)</f>
        <v>0</v>
      </c>
      <c r="K377" s="298"/>
      <c r="L377" s="299"/>
      <c r="M377" s="300" t="s">
        <v>1</v>
      </c>
      <c r="N377" s="301" t="s">
        <v>46</v>
      </c>
      <c r="O377" s="92"/>
      <c r="P377" s="243">
        <f>O377*H377</f>
        <v>0</v>
      </c>
      <c r="Q377" s="243">
        <v>6.9999999999999994E-05</v>
      </c>
      <c r="R377" s="243">
        <f>Q377*H377</f>
        <v>0.00147</v>
      </c>
      <c r="S377" s="243">
        <v>0</v>
      </c>
      <c r="T377" s="244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5" t="s">
        <v>328</v>
      </c>
      <c r="AT377" s="245" t="s">
        <v>307</v>
      </c>
      <c r="AU377" s="245" t="s">
        <v>149</v>
      </c>
      <c r="AY377" s="18" t="s">
        <v>141</v>
      </c>
      <c r="BE377" s="246">
        <f>IF(N377="základní",J377,0)</f>
        <v>0</v>
      </c>
      <c r="BF377" s="246">
        <f>IF(N377="snížená",J377,0)</f>
        <v>0</v>
      </c>
      <c r="BG377" s="246">
        <f>IF(N377="zákl. přenesená",J377,0)</f>
        <v>0</v>
      </c>
      <c r="BH377" s="246">
        <f>IF(N377="sníž. přenesená",J377,0)</f>
        <v>0</v>
      </c>
      <c r="BI377" s="246">
        <f>IF(N377="nulová",J377,0)</f>
        <v>0</v>
      </c>
      <c r="BJ377" s="18" t="s">
        <v>149</v>
      </c>
      <c r="BK377" s="246">
        <f>ROUND(I377*H377,2)</f>
        <v>0</v>
      </c>
      <c r="BL377" s="18" t="s">
        <v>231</v>
      </c>
      <c r="BM377" s="245" t="s">
        <v>725</v>
      </c>
    </row>
    <row r="378" s="14" customFormat="1">
      <c r="A378" s="14"/>
      <c r="B378" s="258"/>
      <c r="C378" s="259"/>
      <c r="D378" s="249" t="s">
        <v>151</v>
      </c>
      <c r="E378" s="259"/>
      <c r="F378" s="261" t="s">
        <v>726</v>
      </c>
      <c r="G378" s="259"/>
      <c r="H378" s="262">
        <v>21</v>
      </c>
      <c r="I378" s="263"/>
      <c r="J378" s="259"/>
      <c r="K378" s="259"/>
      <c r="L378" s="264"/>
      <c r="M378" s="265"/>
      <c r="N378" s="266"/>
      <c r="O378" s="266"/>
      <c r="P378" s="266"/>
      <c r="Q378" s="266"/>
      <c r="R378" s="266"/>
      <c r="S378" s="266"/>
      <c r="T378" s="26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8" t="s">
        <v>151</v>
      </c>
      <c r="AU378" s="268" t="s">
        <v>149</v>
      </c>
      <c r="AV378" s="14" t="s">
        <v>149</v>
      </c>
      <c r="AW378" s="14" t="s">
        <v>4</v>
      </c>
      <c r="AX378" s="14" t="s">
        <v>88</v>
      </c>
      <c r="AY378" s="268" t="s">
        <v>141</v>
      </c>
    </row>
    <row r="379" s="2" customFormat="1" ht="16.5" customHeight="1">
      <c r="A379" s="39"/>
      <c r="B379" s="40"/>
      <c r="C379" s="233" t="s">
        <v>727</v>
      </c>
      <c r="D379" s="233" t="s">
        <v>144</v>
      </c>
      <c r="E379" s="234" t="s">
        <v>728</v>
      </c>
      <c r="F379" s="235" t="s">
        <v>729</v>
      </c>
      <c r="G379" s="236" t="s">
        <v>167</v>
      </c>
      <c r="H379" s="237">
        <v>28</v>
      </c>
      <c r="I379" s="238"/>
      <c r="J379" s="239">
        <f>ROUND(I379*H379,2)</f>
        <v>0</v>
      </c>
      <c r="K379" s="240"/>
      <c r="L379" s="45"/>
      <c r="M379" s="241" t="s">
        <v>1</v>
      </c>
      <c r="N379" s="242" t="s">
        <v>46</v>
      </c>
      <c r="O379" s="92"/>
      <c r="P379" s="243">
        <f>O379*H379</f>
        <v>0</v>
      </c>
      <c r="Q379" s="243">
        <v>0</v>
      </c>
      <c r="R379" s="243">
        <f>Q379*H379</f>
        <v>0</v>
      </c>
      <c r="S379" s="243">
        <v>0</v>
      </c>
      <c r="T379" s="244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5" t="s">
        <v>231</v>
      </c>
      <c r="AT379" s="245" t="s">
        <v>144</v>
      </c>
      <c r="AU379" s="245" t="s">
        <v>149</v>
      </c>
      <c r="AY379" s="18" t="s">
        <v>141</v>
      </c>
      <c r="BE379" s="246">
        <f>IF(N379="základní",J379,0)</f>
        <v>0</v>
      </c>
      <c r="BF379" s="246">
        <f>IF(N379="snížená",J379,0)</f>
        <v>0</v>
      </c>
      <c r="BG379" s="246">
        <f>IF(N379="zákl. přenesená",J379,0)</f>
        <v>0</v>
      </c>
      <c r="BH379" s="246">
        <f>IF(N379="sníž. přenesená",J379,0)</f>
        <v>0</v>
      </c>
      <c r="BI379" s="246">
        <f>IF(N379="nulová",J379,0)</f>
        <v>0</v>
      </c>
      <c r="BJ379" s="18" t="s">
        <v>149</v>
      </c>
      <c r="BK379" s="246">
        <f>ROUND(I379*H379,2)</f>
        <v>0</v>
      </c>
      <c r="BL379" s="18" t="s">
        <v>231</v>
      </c>
      <c r="BM379" s="245" t="s">
        <v>730</v>
      </c>
    </row>
    <row r="380" s="2" customFormat="1" ht="16.5" customHeight="1">
      <c r="A380" s="39"/>
      <c r="B380" s="40"/>
      <c r="C380" s="291" t="s">
        <v>731</v>
      </c>
      <c r="D380" s="291" t="s">
        <v>307</v>
      </c>
      <c r="E380" s="292" t="s">
        <v>732</v>
      </c>
      <c r="F380" s="293" t="s">
        <v>733</v>
      </c>
      <c r="G380" s="294" t="s">
        <v>167</v>
      </c>
      <c r="H380" s="295">
        <v>28</v>
      </c>
      <c r="I380" s="296"/>
      <c r="J380" s="297">
        <f>ROUND(I380*H380,2)</f>
        <v>0</v>
      </c>
      <c r="K380" s="298"/>
      <c r="L380" s="299"/>
      <c r="M380" s="300" t="s">
        <v>1</v>
      </c>
      <c r="N380" s="301" t="s">
        <v>46</v>
      </c>
      <c r="O380" s="92"/>
      <c r="P380" s="243">
        <f>O380*H380</f>
        <v>0</v>
      </c>
      <c r="Q380" s="243">
        <v>8.0000000000000007E-05</v>
      </c>
      <c r="R380" s="243">
        <f>Q380*H380</f>
        <v>0.0022400000000000002</v>
      </c>
      <c r="S380" s="243">
        <v>0</v>
      </c>
      <c r="T380" s="244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5" t="s">
        <v>328</v>
      </c>
      <c r="AT380" s="245" t="s">
        <v>307</v>
      </c>
      <c r="AU380" s="245" t="s">
        <v>149</v>
      </c>
      <c r="AY380" s="18" t="s">
        <v>141</v>
      </c>
      <c r="BE380" s="246">
        <f>IF(N380="základní",J380,0)</f>
        <v>0</v>
      </c>
      <c r="BF380" s="246">
        <f>IF(N380="snížená",J380,0)</f>
        <v>0</v>
      </c>
      <c r="BG380" s="246">
        <f>IF(N380="zákl. přenesená",J380,0)</f>
        <v>0</v>
      </c>
      <c r="BH380" s="246">
        <f>IF(N380="sníž. přenesená",J380,0)</f>
        <v>0</v>
      </c>
      <c r="BI380" s="246">
        <f>IF(N380="nulová",J380,0)</f>
        <v>0</v>
      </c>
      <c r="BJ380" s="18" t="s">
        <v>149</v>
      </c>
      <c r="BK380" s="246">
        <f>ROUND(I380*H380,2)</f>
        <v>0</v>
      </c>
      <c r="BL380" s="18" t="s">
        <v>231</v>
      </c>
      <c r="BM380" s="245" t="s">
        <v>734</v>
      </c>
    </row>
    <row r="381" s="2" customFormat="1" ht="16.5" customHeight="1">
      <c r="A381" s="39"/>
      <c r="B381" s="40"/>
      <c r="C381" s="233" t="s">
        <v>735</v>
      </c>
      <c r="D381" s="233" t="s">
        <v>144</v>
      </c>
      <c r="E381" s="234" t="s">
        <v>736</v>
      </c>
      <c r="F381" s="235" t="s">
        <v>737</v>
      </c>
      <c r="G381" s="236" t="s">
        <v>156</v>
      </c>
      <c r="H381" s="237">
        <v>4</v>
      </c>
      <c r="I381" s="238"/>
      <c r="J381" s="239">
        <f>ROUND(I381*H381,2)</f>
        <v>0</v>
      </c>
      <c r="K381" s="240"/>
      <c r="L381" s="45"/>
      <c r="M381" s="241" t="s">
        <v>1</v>
      </c>
      <c r="N381" s="242" t="s">
        <v>46</v>
      </c>
      <c r="O381" s="92"/>
      <c r="P381" s="243">
        <f>O381*H381</f>
        <v>0</v>
      </c>
      <c r="Q381" s="243">
        <v>0</v>
      </c>
      <c r="R381" s="243">
        <f>Q381*H381</f>
        <v>0</v>
      </c>
      <c r="S381" s="243">
        <v>0</v>
      </c>
      <c r="T381" s="244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5" t="s">
        <v>231</v>
      </c>
      <c r="AT381" s="245" t="s">
        <v>144</v>
      </c>
      <c r="AU381" s="245" t="s">
        <v>149</v>
      </c>
      <c r="AY381" s="18" t="s">
        <v>141</v>
      </c>
      <c r="BE381" s="246">
        <f>IF(N381="základní",J381,0)</f>
        <v>0</v>
      </c>
      <c r="BF381" s="246">
        <f>IF(N381="snížená",J381,0)</f>
        <v>0</v>
      </c>
      <c r="BG381" s="246">
        <f>IF(N381="zákl. přenesená",J381,0)</f>
        <v>0</v>
      </c>
      <c r="BH381" s="246">
        <f>IF(N381="sníž. přenesená",J381,0)</f>
        <v>0</v>
      </c>
      <c r="BI381" s="246">
        <f>IF(N381="nulová",J381,0)</f>
        <v>0</v>
      </c>
      <c r="BJ381" s="18" t="s">
        <v>149</v>
      </c>
      <c r="BK381" s="246">
        <f>ROUND(I381*H381,2)</f>
        <v>0</v>
      </c>
      <c r="BL381" s="18" t="s">
        <v>231</v>
      </c>
      <c r="BM381" s="245" t="s">
        <v>738</v>
      </c>
    </row>
    <row r="382" s="2" customFormat="1" ht="21.75" customHeight="1">
      <c r="A382" s="39"/>
      <c r="B382" s="40"/>
      <c r="C382" s="233" t="s">
        <v>739</v>
      </c>
      <c r="D382" s="233" t="s">
        <v>144</v>
      </c>
      <c r="E382" s="234" t="s">
        <v>740</v>
      </c>
      <c r="F382" s="235" t="s">
        <v>741</v>
      </c>
      <c r="G382" s="236" t="s">
        <v>394</v>
      </c>
      <c r="H382" s="302"/>
      <c r="I382" s="238"/>
      <c r="J382" s="239">
        <f>ROUND(I382*H382,2)</f>
        <v>0</v>
      </c>
      <c r="K382" s="240"/>
      <c r="L382" s="45"/>
      <c r="M382" s="241" t="s">
        <v>1</v>
      </c>
      <c r="N382" s="242" t="s">
        <v>46</v>
      </c>
      <c r="O382" s="92"/>
      <c r="P382" s="243">
        <f>O382*H382</f>
        <v>0</v>
      </c>
      <c r="Q382" s="243">
        <v>0</v>
      </c>
      <c r="R382" s="243">
        <f>Q382*H382</f>
        <v>0</v>
      </c>
      <c r="S382" s="243">
        <v>0</v>
      </c>
      <c r="T382" s="244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5" t="s">
        <v>231</v>
      </c>
      <c r="AT382" s="245" t="s">
        <v>144</v>
      </c>
      <c r="AU382" s="245" t="s">
        <v>149</v>
      </c>
      <c r="AY382" s="18" t="s">
        <v>141</v>
      </c>
      <c r="BE382" s="246">
        <f>IF(N382="základní",J382,0)</f>
        <v>0</v>
      </c>
      <c r="BF382" s="246">
        <f>IF(N382="snížená",J382,0)</f>
        <v>0</v>
      </c>
      <c r="BG382" s="246">
        <f>IF(N382="zákl. přenesená",J382,0)</f>
        <v>0</v>
      </c>
      <c r="BH382" s="246">
        <f>IF(N382="sníž. přenesená",J382,0)</f>
        <v>0</v>
      </c>
      <c r="BI382" s="246">
        <f>IF(N382="nulová",J382,0)</f>
        <v>0</v>
      </c>
      <c r="BJ382" s="18" t="s">
        <v>149</v>
      </c>
      <c r="BK382" s="246">
        <f>ROUND(I382*H382,2)</f>
        <v>0</v>
      </c>
      <c r="BL382" s="18" t="s">
        <v>231</v>
      </c>
      <c r="BM382" s="245" t="s">
        <v>742</v>
      </c>
    </row>
    <row r="383" s="12" customFormat="1" ht="22.8" customHeight="1">
      <c r="A383" s="12"/>
      <c r="B383" s="217"/>
      <c r="C383" s="218"/>
      <c r="D383" s="219" t="s">
        <v>79</v>
      </c>
      <c r="E383" s="231" t="s">
        <v>743</v>
      </c>
      <c r="F383" s="231" t="s">
        <v>744</v>
      </c>
      <c r="G383" s="218"/>
      <c r="H383" s="218"/>
      <c r="I383" s="221"/>
      <c r="J383" s="232">
        <f>BK383</f>
        <v>0</v>
      </c>
      <c r="K383" s="218"/>
      <c r="L383" s="223"/>
      <c r="M383" s="224"/>
      <c r="N383" s="225"/>
      <c r="O383" s="225"/>
      <c r="P383" s="226">
        <f>SUM(P384:P385)</f>
        <v>0</v>
      </c>
      <c r="Q383" s="225"/>
      <c r="R383" s="226">
        <f>SUM(R384:R385)</f>
        <v>0</v>
      </c>
      <c r="S383" s="225"/>
      <c r="T383" s="227">
        <f>SUM(T384:T385)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28" t="s">
        <v>149</v>
      </c>
      <c r="AT383" s="229" t="s">
        <v>79</v>
      </c>
      <c r="AU383" s="229" t="s">
        <v>88</v>
      </c>
      <c r="AY383" s="228" t="s">
        <v>141</v>
      </c>
      <c r="BK383" s="230">
        <f>SUM(BK384:BK385)</f>
        <v>0</v>
      </c>
    </row>
    <row r="384" s="2" customFormat="1" ht="21.75" customHeight="1">
      <c r="A384" s="39"/>
      <c r="B384" s="40"/>
      <c r="C384" s="233" t="s">
        <v>745</v>
      </c>
      <c r="D384" s="233" t="s">
        <v>144</v>
      </c>
      <c r="E384" s="234" t="s">
        <v>746</v>
      </c>
      <c r="F384" s="235" t="s">
        <v>747</v>
      </c>
      <c r="G384" s="236" t="s">
        <v>156</v>
      </c>
      <c r="H384" s="237">
        <v>1</v>
      </c>
      <c r="I384" s="238"/>
      <c r="J384" s="239">
        <f>ROUND(I384*H384,2)</f>
        <v>0</v>
      </c>
      <c r="K384" s="240"/>
      <c r="L384" s="45"/>
      <c r="M384" s="241" t="s">
        <v>1</v>
      </c>
      <c r="N384" s="242" t="s">
        <v>46</v>
      </c>
      <c r="O384" s="92"/>
      <c r="P384" s="243">
        <f>O384*H384</f>
        <v>0</v>
      </c>
      <c r="Q384" s="243">
        <v>0</v>
      </c>
      <c r="R384" s="243">
        <f>Q384*H384</f>
        <v>0</v>
      </c>
      <c r="S384" s="243">
        <v>0</v>
      </c>
      <c r="T384" s="244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5" t="s">
        <v>231</v>
      </c>
      <c r="AT384" s="245" t="s">
        <v>144</v>
      </c>
      <c r="AU384" s="245" t="s">
        <v>149</v>
      </c>
      <c r="AY384" s="18" t="s">
        <v>141</v>
      </c>
      <c r="BE384" s="246">
        <f>IF(N384="základní",J384,0)</f>
        <v>0</v>
      </c>
      <c r="BF384" s="246">
        <f>IF(N384="snížená",J384,0)</f>
        <v>0</v>
      </c>
      <c r="BG384" s="246">
        <f>IF(N384="zákl. přenesená",J384,0)</f>
        <v>0</v>
      </c>
      <c r="BH384" s="246">
        <f>IF(N384="sníž. přenesená",J384,0)</f>
        <v>0</v>
      </c>
      <c r="BI384" s="246">
        <f>IF(N384="nulová",J384,0)</f>
        <v>0</v>
      </c>
      <c r="BJ384" s="18" t="s">
        <v>149</v>
      </c>
      <c r="BK384" s="246">
        <f>ROUND(I384*H384,2)</f>
        <v>0</v>
      </c>
      <c r="BL384" s="18" t="s">
        <v>231</v>
      </c>
      <c r="BM384" s="245" t="s">
        <v>748</v>
      </c>
    </row>
    <row r="385" s="2" customFormat="1" ht="21.75" customHeight="1">
      <c r="A385" s="39"/>
      <c r="B385" s="40"/>
      <c r="C385" s="233" t="s">
        <v>749</v>
      </c>
      <c r="D385" s="233" t="s">
        <v>144</v>
      </c>
      <c r="E385" s="234" t="s">
        <v>750</v>
      </c>
      <c r="F385" s="235" t="s">
        <v>751</v>
      </c>
      <c r="G385" s="236" t="s">
        <v>339</v>
      </c>
      <c r="H385" s="237">
        <v>1</v>
      </c>
      <c r="I385" s="238"/>
      <c r="J385" s="239">
        <f>ROUND(I385*H385,2)</f>
        <v>0</v>
      </c>
      <c r="K385" s="240"/>
      <c r="L385" s="45"/>
      <c r="M385" s="241" t="s">
        <v>1</v>
      </c>
      <c r="N385" s="242" t="s">
        <v>46</v>
      </c>
      <c r="O385" s="92"/>
      <c r="P385" s="243">
        <f>O385*H385</f>
        <v>0</v>
      </c>
      <c r="Q385" s="243">
        <v>0</v>
      </c>
      <c r="R385" s="243">
        <f>Q385*H385</f>
        <v>0</v>
      </c>
      <c r="S385" s="243">
        <v>0</v>
      </c>
      <c r="T385" s="244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5" t="s">
        <v>231</v>
      </c>
      <c r="AT385" s="245" t="s">
        <v>144</v>
      </c>
      <c r="AU385" s="245" t="s">
        <v>149</v>
      </c>
      <c r="AY385" s="18" t="s">
        <v>141</v>
      </c>
      <c r="BE385" s="246">
        <f>IF(N385="základní",J385,0)</f>
        <v>0</v>
      </c>
      <c r="BF385" s="246">
        <f>IF(N385="snížená",J385,0)</f>
        <v>0</v>
      </c>
      <c r="BG385" s="246">
        <f>IF(N385="zákl. přenesená",J385,0)</f>
        <v>0</v>
      </c>
      <c r="BH385" s="246">
        <f>IF(N385="sníž. přenesená",J385,0)</f>
        <v>0</v>
      </c>
      <c r="BI385" s="246">
        <f>IF(N385="nulová",J385,0)</f>
        <v>0</v>
      </c>
      <c r="BJ385" s="18" t="s">
        <v>149</v>
      </c>
      <c r="BK385" s="246">
        <f>ROUND(I385*H385,2)</f>
        <v>0</v>
      </c>
      <c r="BL385" s="18" t="s">
        <v>231</v>
      </c>
      <c r="BM385" s="245" t="s">
        <v>752</v>
      </c>
    </row>
    <row r="386" s="12" customFormat="1" ht="22.8" customHeight="1">
      <c r="A386" s="12"/>
      <c r="B386" s="217"/>
      <c r="C386" s="218"/>
      <c r="D386" s="219" t="s">
        <v>79</v>
      </c>
      <c r="E386" s="231" t="s">
        <v>753</v>
      </c>
      <c r="F386" s="231" t="s">
        <v>754</v>
      </c>
      <c r="G386" s="218"/>
      <c r="H386" s="218"/>
      <c r="I386" s="221"/>
      <c r="J386" s="232">
        <f>BK386</f>
        <v>0</v>
      </c>
      <c r="K386" s="218"/>
      <c r="L386" s="223"/>
      <c r="M386" s="224"/>
      <c r="N386" s="225"/>
      <c r="O386" s="225"/>
      <c r="P386" s="226">
        <f>SUM(P387:P395)</f>
        <v>0</v>
      </c>
      <c r="Q386" s="225"/>
      <c r="R386" s="226">
        <f>SUM(R387:R395)</f>
        <v>0.12497399999999999</v>
      </c>
      <c r="S386" s="225"/>
      <c r="T386" s="227">
        <f>SUM(T387:T395)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28" t="s">
        <v>149</v>
      </c>
      <c r="AT386" s="229" t="s">
        <v>79</v>
      </c>
      <c r="AU386" s="229" t="s">
        <v>88</v>
      </c>
      <c r="AY386" s="228" t="s">
        <v>141</v>
      </c>
      <c r="BK386" s="230">
        <f>SUM(BK387:BK395)</f>
        <v>0</v>
      </c>
    </row>
    <row r="387" s="2" customFormat="1" ht="21.75" customHeight="1">
      <c r="A387" s="39"/>
      <c r="B387" s="40"/>
      <c r="C387" s="233" t="s">
        <v>755</v>
      </c>
      <c r="D387" s="233" t="s">
        <v>144</v>
      </c>
      <c r="E387" s="234" t="s">
        <v>756</v>
      </c>
      <c r="F387" s="235" t="s">
        <v>757</v>
      </c>
      <c r="G387" s="236" t="s">
        <v>174</v>
      </c>
      <c r="H387" s="237">
        <v>5.0999999999999996</v>
      </c>
      <c r="I387" s="238"/>
      <c r="J387" s="239">
        <f>ROUND(I387*H387,2)</f>
        <v>0</v>
      </c>
      <c r="K387" s="240"/>
      <c r="L387" s="45"/>
      <c r="M387" s="241" t="s">
        <v>1</v>
      </c>
      <c r="N387" s="242" t="s">
        <v>46</v>
      </c>
      <c r="O387" s="92"/>
      <c r="P387" s="243">
        <f>O387*H387</f>
        <v>0</v>
      </c>
      <c r="Q387" s="243">
        <v>0.012540000000000001</v>
      </c>
      <c r="R387" s="243">
        <f>Q387*H387</f>
        <v>0.063953999999999997</v>
      </c>
      <c r="S387" s="243">
        <v>0</v>
      </c>
      <c r="T387" s="244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5" t="s">
        <v>231</v>
      </c>
      <c r="AT387" s="245" t="s">
        <v>144</v>
      </c>
      <c r="AU387" s="245" t="s">
        <v>149</v>
      </c>
      <c r="AY387" s="18" t="s">
        <v>141</v>
      </c>
      <c r="BE387" s="246">
        <f>IF(N387="základní",J387,0)</f>
        <v>0</v>
      </c>
      <c r="BF387" s="246">
        <f>IF(N387="snížená",J387,0)</f>
        <v>0</v>
      </c>
      <c r="BG387" s="246">
        <f>IF(N387="zákl. přenesená",J387,0)</f>
        <v>0</v>
      </c>
      <c r="BH387" s="246">
        <f>IF(N387="sníž. přenesená",J387,0)</f>
        <v>0</v>
      </c>
      <c r="BI387" s="246">
        <f>IF(N387="nulová",J387,0)</f>
        <v>0</v>
      </c>
      <c r="BJ387" s="18" t="s">
        <v>149</v>
      </c>
      <c r="BK387" s="246">
        <f>ROUND(I387*H387,2)</f>
        <v>0</v>
      </c>
      <c r="BL387" s="18" t="s">
        <v>231</v>
      </c>
      <c r="BM387" s="245" t="s">
        <v>758</v>
      </c>
    </row>
    <row r="388" s="14" customFormat="1">
      <c r="A388" s="14"/>
      <c r="B388" s="258"/>
      <c r="C388" s="259"/>
      <c r="D388" s="249" t="s">
        <v>151</v>
      </c>
      <c r="E388" s="260" t="s">
        <v>1</v>
      </c>
      <c r="F388" s="261" t="s">
        <v>759</v>
      </c>
      <c r="G388" s="259"/>
      <c r="H388" s="262">
        <v>5.0999999999999996</v>
      </c>
      <c r="I388" s="263"/>
      <c r="J388" s="259"/>
      <c r="K388" s="259"/>
      <c r="L388" s="264"/>
      <c r="M388" s="265"/>
      <c r="N388" s="266"/>
      <c r="O388" s="266"/>
      <c r="P388" s="266"/>
      <c r="Q388" s="266"/>
      <c r="R388" s="266"/>
      <c r="S388" s="266"/>
      <c r="T388" s="26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8" t="s">
        <v>151</v>
      </c>
      <c r="AU388" s="268" t="s">
        <v>149</v>
      </c>
      <c r="AV388" s="14" t="s">
        <v>149</v>
      </c>
      <c r="AW388" s="14" t="s">
        <v>36</v>
      </c>
      <c r="AX388" s="14" t="s">
        <v>88</v>
      </c>
      <c r="AY388" s="268" t="s">
        <v>141</v>
      </c>
    </row>
    <row r="389" s="2" customFormat="1" ht="16.5" customHeight="1">
      <c r="A389" s="39"/>
      <c r="B389" s="40"/>
      <c r="C389" s="233" t="s">
        <v>760</v>
      </c>
      <c r="D389" s="233" t="s">
        <v>144</v>
      </c>
      <c r="E389" s="234" t="s">
        <v>761</v>
      </c>
      <c r="F389" s="235" t="s">
        <v>762</v>
      </c>
      <c r="G389" s="236" t="s">
        <v>174</v>
      </c>
      <c r="H389" s="237">
        <v>5.0999999999999996</v>
      </c>
      <c r="I389" s="238"/>
      <c r="J389" s="239">
        <f>ROUND(I389*H389,2)</f>
        <v>0</v>
      </c>
      <c r="K389" s="240"/>
      <c r="L389" s="45"/>
      <c r="M389" s="241" t="s">
        <v>1</v>
      </c>
      <c r="N389" s="242" t="s">
        <v>46</v>
      </c>
      <c r="O389" s="92"/>
      <c r="P389" s="243">
        <f>O389*H389</f>
        <v>0</v>
      </c>
      <c r="Q389" s="243">
        <v>0.00010000000000000001</v>
      </c>
      <c r="R389" s="243">
        <f>Q389*H389</f>
        <v>0.00051000000000000004</v>
      </c>
      <c r="S389" s="243">
        <v>0</v>
      </c>
      <c r="T389" s="244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5" t="s">
        <v>231</v>
      </c>
      <c r="AT389" s="245" t="s">
        <v>144</v>
      </c>
      <c r="AU389" s="245" t="s">
        <v>149</v>
      </c>
      <c r="AY389" s="18" t="s">
        <v>141</v>
      </c>
      <c r="BE389" s="246">
        <f>IF(N389="základní",J389,0)</f>
        <v>0</v>
      </c>
      <c r="BF389" s="246">
        <f>IF(N389="snížená",J389,0)</f>
        <v>0</v>
      </c>
      <c r="BG389" s="246">
        <f>IF(N389="zákl. přenesená",J389,0)</f>
        <v>0</v>
      </c>
      <c r="BH389" s="246">
        <f>IF(N389="sníž. přenesená",J389,0)</f>
        <v>0</v>
      </c>
      <c r="BI389" s="246">
        <f>IF(N389="nulová",J389,0)</f>
        <v>0</v>
      </c>
      <c r="BJ389" s="18" t="s">
        <v>149</v>
      </c>
      <c r="BK389" s="246">
        <f>ROUND(I389*H389,2)</f>
        <v>0</v>
      </c>
      <c r="BL389" s="18" t="s">
        <v>231</v>
      </c>
      <c r="BM389" s="245" t="s">
        <v>763</v>
      </c>
    </row>
    <row r="390" s="2" customFormat="1" ht="21.75" customHeight="1">
      <c r="A390" s="39"/>
      <c r="B390" s="40"/>
      <c r="C390" s="233" t="s">
        <v>764</v>
      </c>
      <c r="D390" s="233" t="s">
        <v>144</v>
      </c>
      <c r="E390" s="234" t="s">
        <v>765</v>
      </c>
      <c r="F390" s="235" t="s">
        <v>766</v>
      </c>
      <c r="G390" s="236" t="s">
        <v>167</v>
      </c>
      <c r="H390" s="237">
        <v>3.5</v>
      </c>
      <c r="I390" s="238"/>
      <c r="J390" s="239">
        <f>ROUND(I390*H390,2)</f>
        <v>0</v>
      </c>
      <c r="K390" s="240"/>
      <c r="L390" s="45"/>
      <c r="M390" s="241" t="s">
        <v>1</v>
      </c>
      <c r="N390" s="242" t="s">
        <v>46</v>
      </c>
      <c r="O390" s="92"/>
      <c r="P390" s="243">
        <f>O390*H390</f>
        <v>0</v>
      </c>
      <c r="Q390" s="243">
        <v>0.017059999999999999</v>
      </c>
      <c r="R390" s="243">
        <f>Q390*H390</f>
        <v>0.059709999999999999</v>
      </c>
      <c r="S390" s="243">
        <v>0</v>
      </c>
      <c r="T390" s="244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5" t="s">
        <v>231</v>
      </c>
      <c r="AT390" s="245" t="s">
        <v>144</v>
      </c>
      <c r="AU390" s="245" t="s">
        <v>149</v>
      </c>
      <c r="AY390" s="18" t="s">
        <v>141</v>
      </c>
      <c r="BE390" s="246">
        <f>IF(N390="základní",J390,0)</f>
        <v>0</v>
      </c>
      <c r="BF390" s="246">
        <f>IF(N390="snížená",J390,0)</f>
        <v>0</v>
      </c>
      <c r="BG390" s="246">
        <f>IF(N390="zákl. přenesená",J390,0)</f>
        <v>0</v>
      </c>
      <c r="BH390" s="246">
        <f>IF(N390="sníž. přenesená",J390,0)</f>
        <v>0</v>
      </c>
      <c r="BI390" s="246">
        <f>IF(N390="nulová",J390,0)</f>
        <v>0</v>
      </c>
      <c r="BJ390" s="18" t="s">
        <v>149</v>
      </c>
      <c r="BK390" s="246">
        <f>ROUND(I390*H390,2)</f>
        <v>0</v>
      </c>
      <c r="BL390" s="18" t="s">
        <v>231</v>
      </c>
      <c r="BM390" s="245" t="s">
        <v>767</v>
      </c>
    </row>
    <row r="391" s="13" customFormat="1">
      <c r="A391" s="13"/>
      <c r="B391" s="247"/>
      <c r="C391" s="248"/>
      <c r="D391" s="249" t="s">
        <v>151</v>
      </c>
      <c r="E391" s="250" t="s">
        <v>1</v>
      </c>
      <c r="F391" s="251" t="s">
        <v>768</v>
      </c>
      <c r="G391" s="248"/>
      <c r="H391" s="250" t="s">
        <v>1</v>
      </c>
      <c r="I391" s="252"/>
      <c r="J391" s="248"/>
      <c r="K391" s="248"/>
      <c r="L391" s="253"/>
      <c r="M391" s="254"/>
      <c r="N391" s="255"/>
      <c r="O391" s="255"/>
      <c r="P391" s="255"/>
      <c r="Q391" s="255"/>
      <c r="R391" s="255"/>
      <c r="S391" s="255"/>
      <c r="T391" s="25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7" t="s">
        <v>151</v>
      </c>
      <c r="AU391" s="257" t="s">
        <v>149</v>
      </c>
      <c r="AV391" s="13" t="s">
        <v>88</v>
      </c>
      <c r="AW391" s="13" t="s">
        <v>36</v>
      </c>
      <c r="AX391" s="13" t="s">
        <v>80</v>
      </c>
      <c r="AY391" s="257" t="s">
        <v>141</v>
      </c>
    </row>
    <row r="392" s="14" customFormat="1">
      <c r="A392" s="14"/>
      <c r="B392" s="258"/>
      <c r="C392" s="259"/>
      <c r="D392" s="249" t="s">
        <v>151</v>
      </c>
      <c r="E392" s="260" t="s">
        <v>1</v>
      </c>
      <c r="F392" s="261" t="s">
        <v>769</v>
      </c>
      <c r="G392" s="259"/>
      <c r="H392" s="262">
        <v>3.5</v>
      </c>
      <c r="I392" s="263"/>
      <c r="J392" s="259"/>
      <c r="K392" s="259"/>
      <c r="L392" s="264"/>
      <c r="M392" s="265"/>
      <c r="N392" s="266"/>
      <c r="O392" s="266"/>
      <c r="P392" s="266"/>
      <c r="Q392" s="266"/>
      <c r="R392" s="266"/>
      <c r="S392" s="266"/>
      <c r="T392" s="267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8" t="s">
        <v>151</v>
      </c>
      <c r="AU392" s="268" t="s">
        <v>149</v>
      </c>
      <c r="AV392" s="14" t="s">
        <v>149</v>
      </c>
      <c r="AW392" s="14" t="s">
        <v>36</v>
      </c>
      <c r="AX392" s="14" t="s">
        <v>88</v>
      </c>
      <c r="AY392" s="268" t="s">
        <v>141</v>
      </c>
    </row>
    <row r="393" s="2" customFormat="1" ht="16.5" customHeight="1">
      <c r="A393" s="39"/>
      <c r="B393" s="40"/>
      <c r="C393" s="233" t="s">
        <v>770</v>
      </c>
      <c r="D393" s="233" t="s">
        <v>144</v>
      </c>
      <c r="E393" s="234" t="s">
        <v>771</v>
      </c>
      <c r="F393" s="235" t="s">
        <v>772</v>
      </c>
      <c r="G393" s="236" t="s">
        <v>156</v>
      </c>
      <c r="H393" s="237">
        <v>1</v>
      </c>
      <c r="I393" s="238"/>
      <c r="J393" s="239">
        <f>ROUND(I393*H393,2)</f>
        <v>0</v>
      </c>
      <c r="K393" s="240"/>
      <c r="L393" s="45"/>
      <c r="M393" s="241" t="s">
        <v>1</v>
      </c>
      <c r="N393" s="242" t="s">
        <v>46</v>
      </c>
      <c r="O393" s="92"/>
      <c r="P393" s="243">
        <f>O393*H393</f>
        <v>0</v>
      </c>
      <c r="Q393" s="243">
        <v>6.9999999999999994E-05</v>
      </c>
      <c r="R393" s="243">
        <f>Q393*H393</f>
        <v>6.9999999999999994E-05</v>
      </c>
      <c r="S393" s="243">
        <v>0</v>
      </c>
      <c r="T393" s="244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5" t="s">
        <v>231</v>
      </c>
      <c r="AT393" s="245" t="s">
        <v>144</v>
      </c>
      <c r="AU393" s="245" t="s">
        <v>149</v>
      </c>
      <c r="AY393" s="18" t="s">
        <v>141</v>
      </c>
      <c r="BE393" s="246">
        <f>IF(N393="základní",J393,0)</f>
        <v>0</v>
      </c>
      <c r="BF393" s="246">
        <f>IF(N393="snížená",J393,0)</f>
        <v>0</v>
      </c>
      <c r="BG393" s="246">
        <f>IF(N393="zákl. přenesená",J393,0)</f>
        <v>0</v>
      </c>
      <c r="BH393" s="246">
        <f>IF(N393="sníž. přenesená",J393,0)</f>
        <v>0</v>
      </c>
      <c r="BI393" s="246">
        <f>IF(N393="nulová",J393,0)</f>
        <v>0</v>
      </c>
      <c r="BJ393" s="18" t="s">
        <v>149</v>
      </c>
      <c r="BK393" s="246">
        <f>ROUND(I393*H393,2)</f>
        <v>0</v>
      </c>
      <c r="BL393" s="18" t="s">
        <v>231</v>
      </c>
      <c r="BM393" s="245" t="s">
        <v>773</v>
      </c>
    </row>
    <row r="394" s="2" customFormat="1" ht="16.5" customHeight="1">
      <c r="A394" s="39"/>
      <c r="B394" s="40"/>
      <c r="C394" s="291" t="s">
        <v>774</v>
      </c>
      <c r="D394" s="291" t="s">
        <v>307</v>
      </c>
      <c r="E394" s="292" t="s">
        <v>775</v>
      </c>
      <c r="F394" s="293" t="s">
        <v>776</v>
      </c>
      <c r="G394" s="294" t="s">
        <v>156</v>
      </c>
      <c r="H394" s="295">
        <v>1</v>
      </c>
      <c r="I394" s="296"/>
      <c r="J394" s="297">
        <f>ROUND(I394*H394,2)</f>
        <v>0</v>
      </c>
      <c r="K394" s="298"/>
      <c r="L394" s="299"/>
      <c r="M394" s="300" t="s">
        <v>1</v>
      </c>
      <c r="N394" s="301" t="s">
        <v>46</v>
      </c>
      <c r="O394" s="92"/>
      <c r="P394" s="243">
        <f>O394*H394</f>
        <v>0</v>
      </c>
      <c r="Q394" s="243">
        <v>0.00072999999999999996</v>
      </c>
      <c r="R394" s="243">
        <f>Q394*H394</f>
        <v>0.00072999999999999996</v>
      </c>
      <c r="S394" s="243">
        <v>0</v>
      </c>
      <c r="T394" s="244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5" t="s">
        <v>328</v>
      </c>
      <c r="AT394" s="245" t="s">
        <v>307</v>
      </c>
      <c r="AU394" s="245" t="s">
        <v>149</v>
      </c>
      <c r="AY394" s="18" t="s">
        <v>141</v>
      </c>
      <c r="BE394" s="246">
        <f>IF(N394="základní",J394,0)</f>
        <v>0</v>
      </c>
      <c r="BF394" s="246">
        <f>IF(N394="snížená",J394,0)</f>
        <v>0</v>
      </c>
      <c r="BG394" s="246">
        <f>IF(N394="zákl. přenesená",J394,0)</f>
        <v>0</v>
      </c>
      <c r="BH394" s="246">
        <f>IF(N394="sníž. přenesená",J394,0)</f>
        <v>0</v>
      </c>
      <c r="BI394" s="246">
        <f>IF(N394="nulová",J394,0)</f>
        <v>0</v>
      </c>
      <c r="BJ394" s="18" t="s">
        <v>149</v>
      </c>
      <c r="BK394" s="246">
        <f>ROUND(I394*H394,2)</f>
        <v>0</v>
      </c>
      <c r="BL394" s="18" t="s">
        <v>231</v>
      </c>
      <c r="BM394" s="245" t="s">
        <v>777</v>
      </c>
    </row>
    <row r="395" s="2" customFormat="1" ht="21.75" customHeight="1">
      <c r="A395" s="39"/>
      <c r="B395" s="40"/>
      <c r="C395" s="233" t="s">
        <v>778</v>
      </c>
      <c r="D395" s="233" t="s">
        <v>144</v>
      </c>
      <c r="E395" s="234" t="s">
        <v>779</v>
      </c>
      <c r="F395" s="235" t="s">
        <v>780</v>
      </c>
      <c r="G395" s="236" t="s">
        <v>394</v>
      </c>
      <c r="H395" s="302"/>
      <c r="I395" s="238"/>
      <c r="J395" s="239">
        <f>ROUND(I395*H395,2)</f>
        <v>0</v>
      </c>
      <c r="K395" s="240"/>
      <c r="L395" s="45"/>
      <c r="M395" s="241" t="s">
        <v>1</v>
      </c>
      <c r="N395" s="242" t="s">
        <v>46</v>
      </c>
      <c r="O395" s="92"/>
      <c r="P395" s="243">
        <f>O395*H395</f>
        <v>0</v>
      </c>
      <c r="Q395" s="243">
        <v>0</v>
      </c>
      <c r="R395" s="243">
        <f>Q395*H395</f>
        <v>0</v>
      </c>
      <c r="S395" s="243">
        <v>0</v>
      </c>
      <c r="T395" s="244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5" t="s">
        <v>231</v>
      </c>
      <c r="AT395" s="245" t="s">
        <v>144</v>
      </c>
      <c r="AU395" s="245" t="s">
        <v>149</v>
      </c>
      <c r="AY395" s="18" t="s">
        <v>141</v>
      </c>
      <c r="BE395" s="246">
        <f>IF(N395="základní",J395,0)</f>
        <v>0</v>
      </c>
      <c r="BF395" s="246">
        <f>IF(N395="snížená",J395,0)</f>
        <v>0</v>
      </c>
      <c r="BG395" s="246">
        <f>IF(N395="zákl. přenesená",J395,0)</f>
        <v>0</v>
      </c>
      <c r="BH395" s="246">
        <f>IF(N395="sníž. přenesená",J395,0)</f>
        <v>0</v>
      </c>
      <c r="BI395" s="246">
        <f>IF(N395="nulová",J395,0)</f>
        <v>0</v>
      </c>
      <c r="BJ395" s="18" t="s">
        <v>149</v>
      </c>
      <c r="BK395" s="246">
        <f>ROUND(I395*H395,2)</f>
        <v>0</v>
      </c>
      <c r="BL395" s="18" t="s">
        <v>231</v>
      </c>
      <c r="BM395" s="245" t="s">
        <v>781</v>
      </c>
    </row>
    <row r="396" s="12" customFormat="1" ht="22.8" customHeight="1">
      <c r="A396" s="12"/>
      <c r="B396" s="217"/>
      <c r="C396" s="218"/>
      <c r="D396" s="219" t="s">
        <v>79</v>
      </c>
      <c r="E396" s="231" t="s">
        <v>782</v>
      </c>
      <c r="F396" s="231" t="s">
        <v>783</v>
      </c>
      <c r="G396" s="218"/>
      <c r="H396" s="218"/>
      <c r="I396" s="221"/>
      <c r="J396" s="232">
        <f>BK396</f>
        <v>0</v>
      </c>
      <c r="K396" s="218"/>
      <c r="L396" s="223"/>
      <c r="M396" s="224"/>
      <c r="N396" s="225"/>
      <c r="O396" s="225"/>
      <c r="P396" s="226">
        <f>SUM(P397:P413)</f>
        <v>0</v>
      </c>
      <c r="Q396" s="225"/>
      <c r="R396" s="226">
        <f>SUM(R397:R413)</f>
        <v>0.13735</v>
      </c>
      <c r="S396" s="225"/>
      <c r="T396" s="227">
        <f>SUM(T397:T413)</f>
        <v>0.69858025000000001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28" t="s">
        <v>149</v>
      </c>
      <c r="AT396" s="229" t="s">
        <v>79</v>
      </c>
      <c r="AU396" s="229" t="s">
        <v>88</v>
      </c>
      <c r="AY396" s="228" t="s">
        <v>141</v>
      </c>
      <c r="BK396" s="230">
        <f>SUM(BK397:BK413)</f>
        <v>0</v>
      </c>
    </row>
    <row r="397" s="2" customFormat="1" ht="16.5" customHeight="1">
      <c r="A397" s="39"/>
      <c r="B397" s="40"/>
      <c r="C397" s="233" t="s">
        <v>784</v>
      </c>
      <c r="D397" s="233" t="s">
        <v>144</v>
      </c>
      <c r="E397" s="234" t="s">
        <v>785</v>
      </c>
      <c r="F397" s="235" t="s">
        <v>786</v>
      </c>
      <c r="G397" s="236" t="s">
        <v>174</v>
      </c>
      <c r="H397" s="237">
        <v>24.695</v>
      </c>
      <c r="I397" s="238"/>
      <c r="J397" s="239">
        <f>ROUND(I397*H397,2)</f>
        <v>0</v>
      </c>
      <c r="K397" s="240"/>
      <c r="L397" s="45"/>
      <c r="M397" s="241" t="s">
        <v>1</v>
      </c>
      <c r="N397" s="242" t="s">
        <v>46</v>
      </c>
      <c r="O397" s="92"/>
      <c r="P397" s="243">
        <f>O397*H397</f>
        <v>0</v>
      </c>
      <c r="Q397" s="243">
        <v>0</v>
      </c>
      <c r="R397" s="243">
        <f>Q397*H397</f>
        <v>0</v>
      </c>
      <c r="S397" s="243">
        <v>0.01695</v>
      </c>
      <c r="T397" s="244">
        <f>S397*H397</f>
        <v>0.41858024999999999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5" t="s">
        <v>231</v>
      </c>
      <c r="AT397" s="245" t="s">
        <v>144</v>
      </c>
      <c r="AU397" s="245" t="s">
        <v>149</v>
      </c>
      <c r="AY397" s="18" t="s">
        <v>141</v>
      </c>
      <c r="BE397" s="246">
        <f>IF(N397="základní",J397,0)</f>
        <v>0</v>
      </c>
      <c r="BF397" s="246">
        <f>IF(N397="snížená",J397,0)</f>
        <v>0</v>
      </c>
      <c r="BG397" s="246">
        <f>IF(N397="zákl. přenesená",J397,0)</f>
        <v>0</v>
      </c>
      <c r="BH397" s="246">
        <f>IF(N397="sníž. přenesená",J397,0)</f>
        <v>0</v>
      </c>
      <c r="BI397" s="246">
        <f>IF(N397="nulová",J397,0)</f>
        <v>0</v>
      </c>
      <c r="BJ397" s="18" t="s">
        <v>149</v>
      </c>
      <c r="BK397" s="246">
        <f>ROUND(I397*H397,2)</f>
        <v>0</v>
      </c>
      <c r="BL397" s="18" t="s">
        <v>231</v>
      </c>
      <c r="BM397" s="245" t="s">
        <v>787</v>
      </c>
    </row>
    <row r="398" s="14" customFormat="1">
      <c r="A398" s="14"/>
      <c r="B398" s="258"/>
      <c r="C398" s="259"/>
      <c r="D398" s="249" t="s">
        <v>151</v>
      </c>
      <c r="E398" s="260" t="s">
        <v>1</v>
      </c>
      <c r="F398" s="261" t="s">
        <v>788</v>
      </c>
      <c r="G398" s="259"/>
      <c r="H398" s="262">
        <v>24.695</v>
      </c>
      <c r="I398" s="263"/>
      <c r="J398" s="259"/>
      <c r="K398" s="259"/>
      <c r="L398" s="264"/>
      <c r="M398" s="265"/>
      <c r="N398" s="266"/>
      <c r="O398" s="266"/>
      <c r="P398" s="266"/>
      <c r="Q398" s="266"/>
      <c r="R398" s="266"/>
      <c r="S398" s="266"/>
      <c r="T398" s="26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8" t="s">
        <v>151</v>
      </c>
      <c r="AU398" s="268" t="s">
        <v>149</v>
      </c>
      <c r="AV398" s="14" t="s">
        <v>149</v>
      </c>
      <c r="AW398" s="14" t="s">
        <v>36</v>
      </c>
      <c r="AX398" s="14" t="s">
        <v>80</v>
      </c>
      <c r="AY398" s="268" t="s">
        <v>141</v>
      </c>
    </row>
    <row r="399" s="15" customFormat="1">
      <c r="A399" s="15"/>
      <c r="B399" s="269"/>
      <c r="C399" s="270"/>
      <c r="D399" s="249" t="s">
        <v>151</v>
      </c>
      <c r="E399" s="271" t="s">
        <v>1</v>
      </c>
      <c r="F399" s="272" t="s">
        <v>181</v>
      </c>
      <c r="G399" s="270"/>
      <c r="H399" s="273">
        <v>24.695</v>
      </c>
      <c r="I399" s="274"/>
      <c r="J399" s="270"/>
      <c r="K399" s="270"/>
      <c r="L399" s="275"/>
      <c r="M399" s="276"/>
      <c r="N399" s="277"/>
      <c r="O399" s="277"/>
      <c r="P399" s="277"/>
      <c r="Q399" s="277"/>
      <c r="R399" s="277"/>
      <c r="S399" s="277"/>
      <c r="T399" s="278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79" t="s">
        <v>151</v>
      </c>
      <c r="AU399" s="279" t="s">
        <v>149</v>
      </c>
      <c r="AV399" s="15" t="s">
        <v>148</v>
      </c>
      <c r="AW399" s="15" t="s">
        <v>36</v>
      </c>
      <c r="AX399" s="15" t="s">
        <v>88</v>
      </c>
      <c r="AY399" s="279" t="s">
        <v>141</v>
      </c>
    </row>
    <row r="400" s="2" customFormat="1" ht="21.75" customHeight="1">
      <c r="A400" s="39"/>
      <c r="B400" s="40"/>
      <c r="C400" s="233" t="s">
        <v>789</v>
      </c>
      <c r="D400" s="233" t="s">
        <v>144</v>
      </c>
      <c r="E400" s="234" t="s">
        <v>790</v>
      </c>
      <c r="F400" s="235" t="s">
        <v>791</v>
      </c>
      <c r="G400" s="236" t="s">
        <v>156</v>
      </c>
      <c r="H400" s="237">
        <v>3</v>
      </c>
      <c r="I400" s="238"/>
      <c r="J400" s="239">
        <f>ROUND(I400*H400,2)</f>
        <v>0</v>
      </c>
      <c r="K400" s="240"/>
      <c r="L400" s="45"/>
      <c r="M400" s="241" t="s">
        <v>1</v>
      </c>
      <c r="N400" s="242" t="s">
        <v>46</v>
      </c>
      <c r="O400" s="92"/>
      <c r="P400" s="243">
        <f>O400*H400</f>
        <v>0</v>
      </c>
      <c r="Q400" s="243">
        <v>0.00044999999999999999</v>
      </c>
      <c r="R400" s="243">
        <f>Q400*H400</f>
        <v>0.0013500000000000001</v>
      </c>
      <c r="S400" s="243">
        <v>0</v>
      </c>
      <c r="T400" s="244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5" t="s">
        <v>231</v>
      </c>
      <c r="AT400" s="245" t="s">
        <v>144</v>
      </c>
      <c r="AU400" s="245" t="s">
        <v>149</v>
      </c>
      <c r="AY400" s="18" t="s">
        <v>141</v>
      </c>
      <c r="BE400" s="246">
        <f>IF(N400="základní",J400,0)</f>
        <v>0</v>
      </c>
      <c r="BF400" s="246">
        <f>IF(N400="snížená",J400,0)</f>
        <v>0</v>
      </c>
      <c r="BG400" s="246">
        <f>IF(N400="zákl. přenesená",J400,0)</f>
        <v>0</v>
      </c>
      <c r="BH400" s="246">
        <f>IF(N400="sníž. přenesená",J400,0)</f>
        <v>0</v>
      </c>
      <c r="BI400" s="246">
        <f>IF(N400="nulová",J400,0)</f>
        <v>0</v>
      </c>
      <c r="BJ400" s="18" t="s">
        <v>149</v>
      </c>
      <c r="BK400" s="246">
        <f>ROUND(I400*H400,2)</f>
        <v>0</v>
      </c>
      <c r="BL400" s="18" t="s">
        <v>231</v>
      </c>
      <c r="BM400" s="245" t="s">
        <v>792</v>
      </c>
    </row>
    <row r="401" s="2" customFormat="1" ht="21.75" customHeight="1">
      <c r="A401" s="39"/>
      <c r="B401" s="40"/>
      <c r="C401" s="291" t="s">
        <v>793</v>
      </c>
      <c r="D401" s="291" t="s">
        <v>307</v>
      </c>
      <c r="E401" s="292" t="s">
        <v>794</v>
      </c>
      <c r="F401" s="293" t="s">
        <v>795</v>
      </c>
      <c r="G401" s="294" t="s">
        <v>156</v>
      </c>
      <c r="H401" s="295">
        <v>3</v>
      </c>
      <c r="I401" s="296"/>
      <c r="J401" s="297">
        <f>ROUND(I401*H401,2)</f>
        <v>0</v>
      </c>
      <c r="K401" s="298"/>
      <c r="L401" s="299"/>
      <c r="M401" s="300" t="s">
        <v>1</v>
      </c>
      <c r="N401" s="301" t="s">
        <v>46</v>
      </c>
      <c r="O401" s="92"/>
      <c r="P401" s="243">
        <f>O401*H401</f>
        <v>0</v>
      </c>
      <c r="Q401" s="243">
        <v>0.0085000000000000006</v>
      </c>
      <c r="R401" s="243">
        <f>Q401*H401</f>
        <v>0.025500000000000002</v>
      </c>
      <c r="S401" s="243">
        <v>0</v>
      </c>
      <c r="T401" s="244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5" t="s">
        <v>328</v>
      </c>
      <c r="AT401" s="245" t="s">
        <v>307</v>
      </c>
      <c r="AU401" s="245" t="s">
        <v>149</v>
      </c>
      <c r="AY401" s="18" t="s">
        <v>141</v>
      </c>
      <c r="BE401" s="246">
        <f>IF(N401="základní",J401,0)</f>
        <v>0</v>
      </c>
      <c r="BF401" s="246">
        <f>IF(N401="snížená",J401,0)</f>
        <v>0</v>
      </c>
      <c r="BG401" s="246">
        <f>IF(N401="zákl. přenesená",J401,0)</f>
        <v>0</v>
      </c>
      <c r="BH401" s="246">
        <f>IF(N401="sníž. přenesená",J401,0)</f>
        <v>0</v>
      </c>
      <c r="BI401" s="246">
        <f>IF(N401="nulová",J401,0)</f>
        <v>0</v>
      </c>
      <c r="BJ401" s="18" t="s">
        <v>149</v>
      </c>
      <c r="BK401" s="246">
        <f>ROUND(I401*H401,2)</f>
        <v>0</v>
      </c>
      <c r="BL401" s="18" t="s">
        <v>231</v>
      </c>
      <c r="BM401" s="245" t="s">
        <v>796</v>
      </c>
    </row>
    <row r="402" s="2" customFormat="1" ht="21.75" customHeight="1">
      <c r="A402" s="39"/>
      <c r="B402" s="40"/>
      <c r="C402" s="233" t="s">
        <v>797</v>
      </c>
      <c r="D402" s="233" t="s">
        <v>144</v>
      </c>
      <c r="E402" s="234" t="s">
        <v>798</v>
      </c>
      <c r="F402" s="235" t="s">
        <v>799</v>
      </c>
      <c r="G402" s="236" t="s">
        <v>156</v>
      </c>
      <c r="H402" s="237">
        <v>3</v>
      </c>
      <c r="I402" s="238"/>
      <c r="J402" s="239">
        <f>ROUND(I402*H402,2)</f>
        <v>0</v>
      </c>
      <c r="K402" s="240"/>
      <c r="L402" s="45"/>
      <c r="M402" s="241" t="s">
        <v>1</v>
      </c>
      <c r="N402" s="242" t="s">
        <v>46</v>
      </c>
      <c r="O402" s="92"/>
      <c r="P402" s="243">
        <f>O402*H402</f>
        <v>0</v>
      </c>
      <c r="Q402" s="243">
        <v>0</v>
      </c>
      <c r="R402" s="243">
        <f>Q402*H402</f>
        <v>0</v>
      </c>
      <c r="S402" s="243">
        <v>0</v>
      </c>
      <c r="T402" s="244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5" t="s">
        <v>231</v>
      </c>
      <c r="AT402" s="245" t="s">
        <v>144</v>
      </c>
      <c r="AU402" s="245" t="s">
        <v>149</v>
      </c>
      <c r="AY402" s="18" t="s">
        <v>141</v>
      </c>
      <c r="BE402" s="246">
        <f>IF(N402="základní",J402,0)</f>
        <v>0</v>
      </c>
      <c r="BF402" s="246">
        <f>IF(N402="snížená",J402,0)</f>
        <v>0</v>
      </c>
      <c r="BG402" s="246">
        <f>IF(N402="zákl. přenesená",J402,0)</f>
        <v>0</v>
      </c>
      <c r="BH402" s="246">
        <f>IF(N402="sníž. přenesená",J402,0)</f>
        <v>0</v>
      </c>
      <c r="BI402" s="246">
        <f>IF(N402="nulová",J402,0)</f>
        <v>0</v>
      </c>
      <c r="BJ402" s="18" t="s">
        <v>149</v>
      </c>
      <c r="BK402" s="246">
        <f>ROUND(I402*H402,2)</f>
        <v>0</v>
      </c>
      <c r="BL402" s="18" t="s">
        <v>231</v>
      </c>
      <c r="BM402" s="245" t="s">
        <v>800</v>
      </c>
    </row>
    <row r="403" s="2" customFormat="1" ht="21.75" customHeight="1">
      <c r="A403" s="39"/>
      <c r="B403" s="40"/>
      <c r="C403" s="291" t="s">
        <v>801</v>
      </c>
      <c r="D403" s="291" t="s">
        <v>307</v>
      </c>
      <c r="E403" s="292" t="s">
        <v>802</v>
      </c>
      <c r="F403" s="293" t="s">
        <v>803</v>
      </c>
      <c r="G403" s="294" t="s">
        <v>156</v>
      </c>
      <c r="H403" s="295">
        <v>2</v>
      </c>
      <c r="I403" s="296"/>
      <c r="J403" s="297">
        <f>ROUND(I403*H403,2)</f>
        <v>0</v>
      </c>
      <c r="K403" s="298"/>
      <c r="L403" s="299"/>
      <c r="M403" s="300" t="s">
        <v>1</v>
      </c>
      <c r="N403" s="301" t="s">
        <v>46</v>
      </c>
      <c r="O403" s="92"/>
      <c r="P403" s="243">
        <f>O403*H403</f>
        <v>0</v>
      </c>
      <c r="Q403" s="243">
        <v>0.0275</v>
      </c>
      <c r="R403" s="243">
        <f>Q403*H403</f>
        <v>0.055</v>
      </c>
      <c r="S403" s="243">
        <v>0</v>
      </c>
      <c r="T403" s="244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5" t="s">
        <v>328</v>
      </c>
      <c r="AT403" s="245" t="s">
        <v>307</v>
      </c>
      <c r="AU403" s="245" t="s">
        <v>149</v>
      </c>
      <c r="AY403" s="18" t="s">
        <v>141</v>
      </c>
      <c r="BE403" s="246">
        <f>IF(N403="základní",J403,0)</f>
        <v>0</v>
      </c>
      <c r="BF403" s="246">
        <f>IF(N403="snížená",J403,0)</f>
        <v>0</v>
      </c>
      <c r="BG403" s="246">
        <f>IF(N403="zákl. přenesená",J403,0)</f>
        <v>0</v>
      </c>
      <c r="BH403" s="246">
        <f>IF(N403="sníž. přenesená",J403,0)</f>
        <v>0</v>
      </c>
      <c r="BI403" s="246">
        <f>IF(N403="nulová",J403,0)</f>
        <v>0</v>
      </c>
      <c r="BJ403" s="18" t="s">
        <v>149</v>
      </c>
      <c r="BK403" s="246">
        <f>ROUND(I403*H403,2)</f>
        <v>0</v>
      </c>
      <c r="BL403" s="18" t="s">
        <v>231</v>
      </c>
      <c r="BM403" s="245" t="s">
        <v>804</v>
      </c>
    </row>
    <row r="404" s="2" customFormat="1" ht="21.75" customHeight="1">
      <c r="A404" s="39"/>
      <c r="B404" s="40"/>
      <c r="C404" s="291" t="s">
        <v>805</v>
      </c>
      <c r="D404" s="291" t="s">
        <v>307</v>
      </c>
      <c r="E404" s="292" t="s">
        <v>806</v>
      </c>
      <c r="F404" s="293" t="s">
        <v>807</v>
      </c>
      <c r="G404" s="294" t="s">
        <v>156</v>
      </c>
      <c r="H404" s="295">
        <v>1</v>
      </c>
      <c r="I404" s="296"/>
      <c r="J404" s="297">
        <f>ROUND(I404*H404,2)</f>
        <v>0</v>
      </c>
      <c r="K404" s="298"/>
      <c r="L404" s="299"/>
      <c r="M404" s="300" t="s">
        <v>1</v>
      </c>
      <c r="N404" s="301" t="s">
        <v>46</v>
      </c>
      <c r="O404" s="92"/>
      <c r="P404" s="243">
        <f>O404*H404</f>
        <v>0</v>
      </c>
      <c r="Q404" s="243">
        <v>0.0275</v>
      </c>
      <c r="R404" s="243">
        <f>Q404*H404</f>
        <v>0.0275</v>
      </c>
      <c r="S404" s="243">
        <v>0</v>
      </c>
      <c r="T404" s="244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5" t="s">
        <v>328</v>
      </c>
      <c r="AT404" s="245" t="s">
        <v>307</v>
      </c>
      <c r="AU404" s="245" t="s">
        <v>149</v>
      </c>
      <c r="AY404" s="18" t="s">
        <v>141</v>
      </c>
      <c r="BE404" s="246">
        <f>IF(N404="základní",J404,0)</f>
        <v>0</v>
      </c>
      <c r="BF404" s="246">
        <f>IF(N404="snížená",J404,0)</f>
        <v>0</v>
      </c>
      <c r="BG404" s="246">
        <f>IF(N404="zákl. přenesená",J404,0)</f>
        <v>0</v>
      </c>
      <c r="BH404" s="246">
        <f>IF(N404="sníž. přenesená",J404,0)</f>
        <v>0</v>
      </c>
      <c r="BI404" s="246">
        <f>IF(N404="nulová",J404,0)</f>
        <v>0</v>
      </c>
      <c r="BJ404" s="18" t="s">
        <v>149</v>
      </c>
      <c r="BK404" s="246">
        <f>ROUND(I404*H404,2)</f>
        <v>0</v>
      </c>
      <c r="BL404" s="18" t="s">
        <v>231</v>
      </c>
      <c r="BM404" s="245" t="s">
        <v>808</v>
      </c>
    </row>
    <row r="405" s="2" customFormat="1" ht="21.75" customHeight="1">
      <c r="A405" s="39"/>
      <c r="B405" s="40"/>
      <c r="C405" s="233" t="s">
        <v>809</v>
      </c>
      <c r="D405" s="233" t="s">
        <v>144</v>
      </c>
      <c r="E405" s="234" t="s">
        <v>810</v>
      </c>
      <c r="F405" s="235" t="s">
        <v>811</v>
      </c>
      <c r="G405" s="236" t="s">
        <v>156</v>
      </c>
      <c r="H405" s="237">
        <v>1</v>
      </c>
      <c r="I405" s="238"/>
      <c r="J405" s="239">
        <f>ROUND(I405*H405,2)</f>
        <v>0</v>
      </c>
      <c r="K405" s="240"/>
      <c r="L405" s="45"/>
      <c r="M405" s="241" t="s">
        <v>1</v>
      </c>
      <c r="N405" s="242" t="s">
        <v>46</v>
      </c>
      <c r="O405" s="92"/>
      <c r="P405" s="243">
        <f>O405*H405</f>
        <v>0</v>
      </c>
      <c r="Q405" s="243">
        <v>0</v>
      </c>
      <c r="R405" s="243">
        <f>Q405*H405</f>
        <v>0</v>
      </c>
      <c r="S405" s="243">
        <v>0</v>
      </c>
      <c r="T405" s="244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5" t="s">
        <v>231</v>
      </c>
      <c r="AT405" s="245" t="s">
        <v>144</v>
      </c>
      <c r="AU405" s="245" t="s">
        <v>149</v>
      </c>
      <c r="AY405" s="18" t="s">
        <v>141</v>
      </c>
      <c r="BE405" s="246">
        <f>IF(N405="základní",J405,0)</f>
        <v>0</v>
      </c>
      <c r="BF405" s="246">
        <f>IF(N405="snížená",J405,0)</f>
        <v>0</v>
      </c>
      <c r="BG405" s="246">
        <f>IF(N405="zákl. přenesená",J405,0)</f>
        <v>0</v>
      </c>
      <c r="BH405" s="246">
        <f>IF(N405="sníž. přenesená",J405,0)</f>
        <v>0</v>
      </c>
      <c r="BI405" s="246">
        <f>IF(N405="nulová",J405,0)</f>
        <v>0</v>
      </c>
      <c r="BJ405" s="18" t="s">
        <v>149</v>
      </c>
      <c r="BK405" s="246">
        <f>ROUND(I405*H405,2)</f>
        <v>0</v>
      </c>
      <c r="BL405" s="18" t="s">
        <v>231</v>
      </c>
      <c r="BM405" s="245" t="s">
        <v>812</v>
      </c>
    </row>
    <row r="406" s="2" customFormat="1" ht="21.75" customHeight="1">
      <c r="A406" s="39"/>
      <c r="B406" s="40"/>
      <c r="C406" s="291" t="s">
        <v>813</v>
      </c>
      <c r="D406" s="291" t="s">
        <v>307</v>
      </c>
      <c r="E406" s="292" t="s">
        <v>814</v>
      </c>
      <c r="F406" s="293" t="s">
        <v>815</v>
      </c>
      <c r="G406" s="294" t="s">
        <v>156</v>
      </c>
      <c r="H406" s="295">
        <v>1</v>
      </c>
      <c r="I406" s="296"/>
      <c r="J406" s="297">
        <f>ROUND(I406*H406,2)</f>
        <v>0</v>
      </c>
      <c r="K406" s="298"/>
      <c r="L406" s="299"/>
      <c r="M406" s="300" t="s">
        <v>1</v>
      </c>
      <c r="N406" s="301" t="s">
        <v>46</v>
      </c>
      <c r="O406" s="92"/>
      <c r="P406" s="243">
        <f>O406*H406</f>
        <v>0</v>
      </c>
      <c r="Q406" s="243">
        <v>0.028000000000000001</v>
      </c>
      <c r="R406" s="243">
        <f>Q406*H406</f>
        <v>0.028000000000000001</v>
      </c>
      <c r="S406" s="243">
        <v>0</v>
      </c>
      <c r="T406" s="244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5" t="s">
        <v>328</v>
      </c>
      <c r="AT406" s="245" t="s">
        <v>307</v>
      </c>
      <c r="AU406" s="245" t="s">
        <v>149</v>
      </c>
      <c r="AY406" s="18" t="s">
        <v>141</v>
      </c>
      <c r="BE406" s="246">
        <f>IF(N406="základní",J406,0)</f>
        <v>0</v>
      </c>
      <c r="BF406" s="246">
        <f>IF(N406="snížená",J406,0)</f>
        <v>0</v>
      </c>
      <c r="BG406" s="246">
        <f>IF(N406="zákl. přenesená",J406,0)</f>
        <v>0</v>
      </c>
      <c r="BH406" s="246">
        <f>IF(N406="sníž. přenesená",J406,0)</f>
        <v>0</v>
      </c>
      <c r="BI406" s="246">
        <f>IF(N406="nulová",J406,0)</f>
        <v>0</v>
      </c>
      <c r="BJ406" s="18" t="s">
        <v>149</v>
      </c>
      <c r="BK406" s="246">
        <f>ROUND(I406*H406,2)</f>
        <v>0</v>
      </c>
      <c r="BL406" s="18" t="s">
        <v>231</v>
      </c>
      <c r="BM406" s="245" t="s">
        <v>816</v>
      </c>
    </row>
    <row r="407" s="2" customFormat="1" ht="21.75" customHeight="1">
      <c r="A407" s="39"/>
      <c r="B407" s="40"/>
      <c r="C407" s="233" t="s">
        <v>817</v>
      </c>
      <c r="D407" s="233" t="s">
        <v>144</v>
      </c>
      <c r="E407" s="234" t="s">
        <v>818</v>
      </c>
      <c r="F407" s="235" t="s">
        <v>819</v>
      </c>
      <c r="G407" s="236" t="s">
        <v>156</v>
      </c>
      <c r="H407" s="237">
        <v>10</v>
      </c>
      <c r="I407" s="238"/>
      <c r="J407" s="239">
        <f>ROUND(I407*H407,2)</f>
        <v>0</v>
      </c>
      <c r="K407" s="240"/>
      <c r="L407" s="45"/>
      <c r="M407" s="241" t="s">
        <v>1</v>
      </c>
      <c r="N407" s="242" t="s">
        <v>46</v>
      </c>
      <c r="O407" s="92"/>
      <c r="P407" s="243">
        <f>O407*H407</f>
        <v>0</v>
      </c>
      <c r="Q407" s="243">
        <v>0</v>
      </c>
      <c r="R407" s="243">
        <f>Q407*H407</f>
        <v>0</v>
      </c>
      <c r="S407" s="243">
        <v>0.028000000000000001</v>
      </c>
      <c r="T407" s="244">
        <f>S407*H407</f>
        <v>0.28000000000000003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45" t="s">
        <v>231</v>
      </c>
      <c r="AT407" s="245" t="s">
        <v>144</v>
      </c>
      <c r="AU407" s="245" t="s">
        <v>149</v>
      </c>
      <c r="AY407" s="18" t="s">
        <v>141</v>
      </c>
      <c r="BE407" s="246">
        <f>IF(N407="základní",J407,0)</f>
        <v>0</v>
      </c>
      <c r="BF407" s="246">
        <f>IF(N407="snížená",J407,0)</f>
        <v>0</v>
      </c>
      <c r="BG407" s="246">
        <f>IF(N407="zákl. přenesená",J407,0)</f>
        <v>0</v>
      </c>
      <c r="BH407" s="246">
        <f>IF(N407="sníž. přenesená",J407,0)</f>
        <v>0</v>
      </c>
      <c r="BI407" s="246">
        <f>IF(N407="nulová",J407,0)</f>
        <v>0</v>
      </c>
      <c r="BJ407" s="18" t="s">
        <v>149</v>
      </c>
      <c r="BK407" s="246">
        <f>ROUND(I407*H407,2)</f>
        <v>0</v>
      </c>
      <c r="BL407" s="18" t="s">
        <v>231</v>
      </c>
      <c r="BM407" s="245" t="s">
        <v>820</v>
      </c>
    </row>
    <row r="408" s="13" customFormat="1">
      <c r="A408" s="13"/>
      <c r="B408" s="247"/>
      <c r="C408" s="248"/>
      <c r="D408" s="249" t="s">
        <v>151</v>
      </c>
      <c r="E408" s="250" t="s">
        <v>1</v>
      </c>
      <c r="F408" s="251" t="s">
        <v>821</v>
      </c>
      <c r="G408" s="248"/>
      <c r="H408" s="250" t="s">
        <v>1</v>
      </c>
      <c r="I408" s="252"/>
      <c r="J408" s="248"/>
      <c r="K408" s="248"/>
      <c r="L408" s="253"/>
      <c r="M408" s="254"/>
      <c r="N408" s="255"/>
      <c r="O408" s="255"/>
      <c r="P408" s="255"/>
      <c r="Q408" s="255"/>
      <c r="R408" s="255"/>
      <c r="S408" s="255"/>
      <c r="T408" s="25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7" t="s">
        <v>151</v>
      </c>
      <c r="AU408" s="257" t="s">
        <v>149</v>
      </c>
      <c r="AV408" s="13" t="s">
        <v>88</v>
      </c>
      <c r="AW408" s="13" t="s">
        <v>36</v>
      </c>
      <c r="AX408" s="13" t="s">
        <v>80</v>
      </c>
      <c r="AY408" s="257" t="s">
        <v>141</v>
      </c>
    </row>
    <row r="409" s="14" customFormat="1">
      <c r="A409" s="14"/>
      <c r="B409" s="258"/>
      <c r="C409" s="259"/>
      <c r="D409" s="249" t="s">
        <v>151</v>
      </c>
      <c r="E409" s="260" t="s">
        <v>1</v>
      </c>
      <c r="F409" s="261" t="s">
        <v>171</v>
      </c>
      <c r="G409" s="259"/>
      <c r="H409" s="262">
        <v>6</v>
      </c>
      <c r="I409" s="263"/>
      <c r="J409" s="259"/>
      <c r="K409" s="259"/>
      <c r="L409" s="264"/>
      <c r="M409" s="265"/>
      <c r="N409" s="266"/>
      <c r="O409" s="266"/>
      <c r="P409" s="266"/>
      <c r="Q409" s="266"/>
      <c r="R409" s="266"/>
      <c r="S409" s="266"/>
      <c r="T409" s="26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8" t="s">
        <v>151</v>
      </c>
      <c r="AU409" s="268" t="s">
        <v>149</v>
      </c>
      <c r="AV409" s="14" t="s">
        <v>149</v>
      </c>
      <c r="AW409" s="14" t="s">
        <v>36</v>
      </c>
      <c r="AX409" s="14" t="s">
        <v>80</v>
      </c>
      <c r="AY409" s="268" t="s">
        <v>141</v>
      </c>
    </row>
    <row r="410" s="13" customFormat="1">
      <c r="A410" s="13"/>
      <c r="B410" s="247"/>
      <c r="C410" s="248"/>
      <c r="D410" s="249" t="s">
        <v>151</v>
      </c>
      <c r="E410" s="250" t="s">
        <v>1</v>
      </c>
      <c r="F410" s="251" t="s">
        <v>822</v>
      </c>
      <c r="G410" s="248"/>
      <c r="H410" s="250" t="s">
        <v>1</v>
      </c>
      <c r="I410" s="252"/>
      <c r="J410" s="248"/>
      <c r="K410" s="248"/>
      <c r="L410" s="253"/>
      <c r="M410" s="254"/>
      <c r="N410" s="255"/>
      <c r="O410" s="255"/>
      <c r="P410" s="255"/>
      <c r="Q410" s="255"/>
      <c r="R410" s="255"/>
      <c r="S410" s="255"/>
      <c r="T410" s="25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7" t="s">
        <v>151</v>
      </c>
      <c r="AU410" s="257" t="s">
        <v>149</v>
      </c>
      <c r="AV410" s="13" t="s">
        <v>88</v>
      </c>
      <c r="AW410" s="13" t="s">
        <v>36</v>
      </c>
      <c r="AX410" s="13" t="s">
        <v>80</v>
      </c>
      <c r="AY410" s="257" t="s">
        <v>141</v>
      </c>
    </row>
    <row r="411" s="14" customFormat="1">
      <c r="A411" s="14"/>
      <c r="B411" s="258"/>
      <c r="C411" s="259"/>
      <c r="D411" s="249" t="s">
        <v>151</v>
      </c>
      <c r="E411" s="260" t="s">
        <v>1</v>
      </c>
      <c r="F411" s="261" t="s">
        <v>148</v>
      </c>
      <c r="G411" s="259"/>
      <c r="H411" s="262">
        <v>4</v>
      </c>
      <c r="I411" s="263"/>
      <c r="J411" s="259"/>
      <c r="K411" s="259"/>
      <c r="L411" s="264"/>
      <c r="M411" s="265"/>
      <c r="N411" s="266"/>
      <c r="O411" s="266"/>
      <c r="P411" s="266"/>
      <c r="Q411" s="266"/>
      <c r="R411" s="266"/>
      <c r="S411" s="266"/>
      <c r="T411" s="267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8" t="s">
        <v>151</v>
      </c>
      <c r="AU411" s="268" t="s">
        <v>149</v>
      </c>
      <c r="AV411" s="14" t="s">
        <v>149</v>
      </c>
      <c r="AW411" s="14" t="s">
        <v>36</v>
      </c>
      <c r="AX411" s="14" t="s">
        <v>80</v>
      </c>
      <c r="AY411" s="268" t="s">
        <v>141</v>
      </c>
    </row>
    <row r="412" s="15" customFormat="1">
      <c r="A412" s="15"/>
      <c r="B412" s="269"/>
      <c r="C412" s="270"/>
      <c r="D412" s="249" t="s">
        <v>151</v>
      </c>
      <c r="E412" s="271" t="s">
        <v>1</v>
      </c>
      <c r="F412" s="272" t="s">
        <v>181</v>
      </c>
      <c r="G412" s="270"/>
      <c r="H412" s="273">
        <v>10</v>
      </c>
      <c r="I412" s="274"/>
      <c r="J412" s="270"/>
      <c r="K412" s="270"/>
      <c r="L412" s="275"/>
      <c r="M412" s="276"/>
      <c r="N412" s="277"/>
      <c r="O412" s="277"/>
      <c r="P412" s="277"/>
      <c r="Q412" s="277"/>
      <c r="R412" s="277"/>
      <c r="S412" s="277"/>
      <c r="T412" s="278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79" t="s">
        <v>151</v>
      </c>
      <c r="AU412" s="279" t="s">
        <v>149</v>
      </c>
      <c r="AV412" s="15" t="s">
        <v>148</v>
      </c>
      <c r="AW412" s="15" t="s">
        <v>36</v>
      </c>
      <c r="AX412" s="15" t="s">
        <v>88</v>
      </c>
      <c r="AY412" s="279" t="s">
        <v>141</v>
      </c>
    </row>
    <row r="413" s="2" customFormat="1" ht="21.75" customHeight="1">
      <c r="A413" s="39"/>
      <c r="B413" s="40"/>
      <c r="C413" s="233" t="s">
        <v>823</v>
      </c>
      <c r="D413" s="233" t="s">
        <v>144</v>
      </c>
      <c r="E413" s="234" t="s">
        <v>824</v>
      </c>
      <c r="F413" s="235" t="s">
        <v>825</v>
      </c>
      <c r="G413" s="236" t="s">
        <v>394</v>
      </c>
      <c r="H413" s="302"/>
      <c r="I413" s="238"/>
      <c r="J413" s="239">
        <f>ROUND(I413*H413,2)</f>
        <v>0</v>
      </c>
      <c r="K413" s="240"/>
      <c r="L413" s="45"/>
      <c r="M413" s="241" t="s">
        <v>1</v>
      </c>
      <c r="N413" s="242" t="s">
        <v>46</v>
      </c>
      <c r="O413" s="92"/>
      <c r="P413" s="243">
        <f>O413*H413</f>
        <v>0</v>
      </c>
      <c r="Q413" s="243">
        <v>0</v>
      </c>
      <c r="R413" s="243">
        <f>Q413*H413</f>
        <v>0</v>
      </c>
      <c r="S413" s="243">
        <v>0</v>
      </c>
      <c r="T413" s="244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5" t="s">
        <v>231</v>
      </c>
      <c r="AT413" s="245" t="s">
        <v>144</v>
      </c>
      <c r="AU413" s="245" t="s">
        <v>149</v>
      </c>
      <c r="AY413" s="18" t="s">
        <v>141</v>
      </c>
      <c r="BE413" s="246">
        <f>IF(N413="základní",J413,0)</f>
        <v>0</v>
      </c>
      <c r="BF413" s="246">
        <f>IF(N413="snížená",J413,0)</f>
        <v>0</v>
      </c>
      <c r="BG413" s="246">
        <f>IF(N413="zákl. přenesená",J413,0)</f>
        <v>0</v>
      </c>
      <c r="BH413" s="246">
        <f>IF(N413="sníž. přenesená",J413,0)</f>
        <v>0</v>
      </c>
      <c r="BI413" s="246">
        <f>IF(N413="nulová",J413,0)</f>
        <v>0</v>
      </c>
      <c r="BJ413" s="18" t="s">
        <v>149</v>
      </c>
      <c r="BK413" s="246">
        <f>ROUND(I413*H413,2)</f>
        <v>0</v>
      </c>
      <c r="BL413" s="18" t="s">
        <v>231</v>
      </c>
      <c r="BM413" s="245" t="s">
        <v>826</v>
      </c>
    </row>
    <row r="414" s="12" customFormat="1" ht="22.8" customHeight="1">
      <c r="A414" s="12"/>
      <c r="B414" s="217"/>
      <c r="C414" s="218"/>
      <c r="D414" s="219" t="s">
        <v>79</v>
      </c>
      <c r="E414" s="231" t="s">
        <v>827</v>
      </c>
      <c r="F414" s="231" t="s">
        <v>828</v>
      </c>
      <c r="G414" s="218"/>
      <c r="H414" s="218"/>
      <c r="I414" s="221"/>
      <c r="J414" s="232">
        <f>BK414</f>
        <v>0</v>
      </c>
      <c r="K414" s="218"/>
      <c r="L414" s="223"/>
      <c r="M414" s="224"/>
      <c r="N414" s="225"/>
      <c r="O414" s="225"/>
      <c r="P414" s="226">
        <f>SUM(P415:P426)</f>
        <v>0</v>
      </c>
      <c r="Q414" s="225"/>
      <c r="R414" s="226">
        <f>SUM(R415:R426)</f>
        <v>0.16834799999999997</v>
      </c>
      <c r="S414" s="225"/>
      <c r="T414" s="227">
        <f>SUM(T415:T426)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28" t="s">
        <v>149</v>
      </c>
      <c r="AT414" s="229" t="s">
        <v>79</v>
      </c>
      <c r="AU414" s="229" t="s">
        <v>88</v>
      </c>
      <c r="AY414" s="228" t="s">
        <v>141</v>
      </c>
      <c r="BK414" s="230">
        <f>SUM(BK415:BK426)</f>
        <v>0</v>
      </c>
    </row>
    <row r="415" s="2" customFormat="1" ht="21.75" customHeight="1">
      <c r="A415" s="39"/>
      <c r="B415" s="40"/>
      <c r="C415" s="233" t="s">
        <v>829</v>
      </c>
      <c r="D415" s="233" t="s">
        <v>144</v>
      </c>
      <c r="E415" s="234" t="s">
        <v>830</v>
      </c>
      <c r="F415" s="235" t="s">
        <v>831</v>
      </c>
      <c r="G415" s="236" t="s">
        <v>167</v>
      </c>
      <c r="H415" s="237">
        <v>0.90000000000000002</v>
      </c>
      <c r="I415" s="238"/>
      <c r="J415" s="239">
        <f>ROUND(I415*H415,2)</f>
        <v>0</v>
      </c>
      <c r="K415" s="240"/>
      <c r="L415" s="45"/>
      <c r="M415" s="241" t="s">
        <v>1</v>
      </c>
      <c r="N415" s="242" t="s">
        <v>46</v>
      </c>
      <c r="O415" s="92"/>
      <c r="P415" s="243">
        <f>O415*H415</f>
        <v>0</v>
      </c>
      <c r="Q415" s="243">
        <v>0.0037399999999999998</v>
      </c>
      <c r="R415" s="243">
        <f>Q415*H415</f>
        <v>0.0033660000000000001</v>
      </c>
      <c r="S415" s="243">
        <v>0</v>
      </c>
      <c r="T415" s="244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45" t="s">
        <v>231</v>
      </c>
      <c r="AT415" s="245" t="s">
        <v>144</v>
      </c>
      <c r="AU415" s="245" t="s">
        <v>149</v>
      </c>
      <c r="AY415" s="18" t="s">
        <v>141</v>
      </c>
      <c r="BE415" s="246">
        <f>IF(N415="základní",J415,0)</f>
        <v>0</v>
      </c>
      <c r="BF415" s="246">
        <f>IF(N415="snížená",J415,0)</f>
        <v>0</v>
      </c>
      <c r="BG415" s="246">
        <f>IF(N415="zákl. přenesená",J415,0)</f>
        <v>0</v>
      </c>
      <c r="BH415" s="246">
        <f>IF(N415="sníž. přenesená",J415,0)</f>
        <v>0</v>
      </c>
      <c r="BI415" s="246">
        <f>IF(N415="nulová",J415,0)</f>
        <v>0</v>
      </c>
      <c r="BJ415" s="18" t="s">
        <v>149</v>
      </c>
      <c r="BK415" s="246">
        <f>ROUND(I415*H415,2)</f>
        <v>0</v>
      </c>
      <c r="BL415" s="18" t="s">
        <v>231</v>
      </c>
      <c r="BM415" s="245" t="s">
        <v>832</v>
      </c>
    </row>
    <row r="416" s="13" customFormat="1">
      <c r="A416" s="13"/>
      <c r="B416" s="247"/>
      <c r="C416" s="248"/>
      <c r="D416" s="249" t="s">
        <v>151</v>
      </c>
      <c r="E416" s="250" t="s">
        <v>1</v>
      </c>
      <c r="F416" s="251" t="s">
        <v>833</v>
      </c>
      <c r="G416" s="248"/>
      <c r="H416" s="250" t="s">
        <v>1</v>
      </c>
      <c r="I416" s="252"/>
      <c r="J416" s="248"/>
      <c r="K416" s="248"/>
      <c r="L416" s="253"/>
      <c r="M416" s="254"/>
      <c r="N416" s="255"/>
      <c r="O416" s="255"/>
      <c r="P416" s="255"/>
      <c r="Q416" s="255"/>
      <c r="R416" s="255"/>
      <c r="S416" s="255"/>
      <c r="T416" s="25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7" t="s">
        <v>151</v>
      </c>
      <c r="AU416" s="257" t="s">
        <v>149</v>
      </c>
      <c r="AV416" s="13" t="s">
        <v>88</v>
      </c>
      <c r="AW416" s="13" t="s">
        <v>36</v>
      </c>
      <c r="AX416" s="13" t="s">
        <v>80</v>
      </c>
      <c r="AY416" s="257" t="s">
        <v>141</v>
      </c>
    </row>
    <row r="417" s="14" customFormat="1">
      <c r="A417" s="14"/>
      <c r="B417" s="258"/>
      <c r="C417" s="259"/>
      <c r="D417" s="249" t="s">
        <v>151</v>
      </c>
      <c r="E417" s="260" t="s">
        <v>1</v>
      </c>
      <c r="F417" s="261" t="s">
        <v>834</v>
      </c>
      <c r="G417" s="259"/>
      <c r="H417" s="262">
        <v>0.90000000000000002</v>
      </c>
      <c r="I417" s="263"/>
      <c r="J417" s="259"/>
      <c r="K417" s="259"/>
      <c r="L417" s="264"/>
      <c r="M417" s="265"/>
      <c r="N417" s="266"/>
      <c r="O417" s="266"/>
      <c r="P417" s="266"/>
      <c r="Q417" s="266"/>
      <c r="R417" s="266"/>
      <c r="S417" s="266"/>
      <c r="T417" s="26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8" t="s">
        <v>151</v>
      </c>
      <c r="AU417" s="268" t="s">
        <v>149</v>
      </c>
      <c r="AV417" s="14" t="s">
        <v>149</v>
      </c>
      <c r="AW417" s="14" t="s">
        <v>36</v>
      </c>
      <c r="AX417" s="14" t="s">
        <v>88</v>
      </c>
      <c r="AY417" s="268" t="s">
        <v>141</v>
      </c>
    </row>
    <row r="418" s="2" customFormat="1" ht="21.75" customHeight="1">
      <c r="A418" s="39"/>
      <c r="B418" s="40"/>
      <c r="C418" s="233" t="s">
        <v>835</v>
      </c>
      <c r="D418" s="233" t="s">
        <v>144</v>
      </c>
      <c r="E418" s="234" t="s">
        <v>836</v>
      </c>
      <c r="F418" s="235" t="s">
        <v>837</v>
      </c>
      <c r="G418" s="236" t="s">
        <v>174</v>
      </c>
      <c r="H418" s="237">
        <v>5.0999999999999996</v>
      </c>
      <c r="I418" s="238"/>
      <c r="J418" s="239">
        <f>ROUND(I418*H418,2)</f>
        <v>0</v>
      </c>
      <c r="K418" s="240"/>
      <c r="L418" s="45"/>
      <c r="M418" s="241" t="s">
        <v>1</v>
      </c>
      <c r="N418" s="242" t="s">
        <v>46</v>
      </c>
      <c r="O418" s="92"/>
      <c r="P418" s="243">
        <f>O418*H418</f>
        <v>0</v>
      </c>
      <c r="Q418" s="243">
        <v>0.0036700000000000001</v>
      </c>
      <c r="R418" s="243">
        <f>Q418*H418</f>
        <v>0.018716999999999998</v>
      </c>
      <c r="S418" s="243">
        <v>0</v>
      </c>
      <c r="T418" s="244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45" t="s">
        <v>231</v>
      </c>
      <c r="AT418" s="245" t="s">
        <v>144</v>
      </c>
      <c r="AU418" s="245" t="s">
        <v>149</v>
      </c>
      <c r="AY418" s="18" t="s">
        <v>141</v>
      </c>
      <c r="BE418" s="246">
        <f>IF(N418="základní",J418,0)</f>
        <v>0</v>
      </c>
      <c r="BF418" s="246">
        <f>IF(N418="snížená",J418,0)</f>
        <v>0</v>
      </c>
      <c r="BG418" s="246">
        <f>IF(N418="zákl. přenesená",J418,0)</f>
        <v>0</v>
      </c>
      <c r="BH418" s="246">
        <f>IF(N418="sníž. přenesená",J418,0)</f>
        <v>0</v>
      </c>
      <c r="BI418" s="246">
        <f>IF(N418="nulová",J418,0)</f>
        <v>0</v>
      </c>
      <c r="BJ418" s="18" t="s">
        <v>149</v>
      </c>
      <c r="BK418" s="246">
        <f>ROUND(I418*H418,2)</f>
        <v>0</v>
      </c>
      <c r="BL418" s="18" t="s">
        <v>231</v>
      </c>
      <c r="BM418" s="245" t="s">
        <v>838</v>
      </c>
    </row>
    <row r="419" s="14" customFormat="1">
      <c r="A419" s="14"/>
      <c r="B419" s="258"/>
      <c r="C419" s="259"/>
      <c r="D419" s="249" t="s">
        <v>151</v>
      </c>
      <c r="E419" s="260" t="s">
        <v>1</v>
      </c>
      <c r="F419" s="261" t="s">
        <v>839</v>
      </c>
      <c r="G419" s="259"/>
      <c r="H419" s="262">
        <v>5.0999999999999996</v>
      </c>
      <c r="I419" s="263"/>
      <c r="J419" s="259"/>
      <c r="K419" s="259"/>
      <c r="L419" s="264"/>
      <c r="M419" s="265"/>
      <c r="N419" s="266"/>
      <c r="O419" s="266"/>
      <c r="P419" s="266"/>
      <c r="Q419" s="266"/>
      <c r="R419" s="266"/>
      <c r="S419" s="266"/>
      <c r="T419" s="267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8" t="s">
        <v>151</v>
      </c>
      <c r="AU419" s="268" t="s">
        <v>149</v>
      </c>
      <c r="AV419" s="14" t="s">
        <v>149</v>
      </c>
      <c r="AW419" s="14" t="s">
        <v>36</v>
      </c>
      <c r="AX419" s="14" t="s">
        <v>80</v>
      </c>
      <c r="AY419" s="268" t="s">
        <v>141</v>
      </c>
    </row>
    <row r="420" s="15" customFormat="1">
      <c r="A420" s="15"/>
      <c r="B420" s="269"/>
      <c r="C420" s="270"/>
      <c r="D420" s="249" t="s">
        <v>151</v>
      </c>
      <c r="E420" s="271" t="s">
        <v>1</v>
      </c>
      <c r="F420" s="272" t="s">
        <v>181</v>
      </c>
      <c r="G420" s="270"/>
      <c r="H420" s="273">
        <v>5.0999999999999996</v>
      </c>
      <c r="I420" s="274"/>
      <c r="J420" s="270"/>
      <c r="K420" s="270"/>
      <c r="L420" s="275"/>
      <c r="M420" s="276"/>
      <c r="N420" s="277"/>
      <c r="O420" s="277"/>
      <c r="P420" s="277"/>
      <c r="Q420" s="277"/>
      <c r="R420" s="277"/>
      <c r="S420" s="277"/>
      <c r="T420" s="278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9" t="s">
        <v>151</v>
      </c>
      <c r="AU420" s="279" t="s">
        <v>149</v>
      </c>
      <c r="AV420" s="15" t="s">
        <v>148</v>
      </c>
      <c r="AW420" s="15" t="s">
        <v>36</v>
      </c>
      <c r="AX420" s="15" t="s">
        <v>88</v>
      </c>
      <c r="AY420" s="279" t="s">
        <v>141</v>
      </c>
    </row>
    <row r="421" s="2" customFormat="1" ht="21.75" customHeight="1">
      <c r="A421" s="39"/>
      <c r="B421" s="40"/>
      <c r="C421" s="291" t="s">
        <v>840</v>
      </c>
      <c r="D421" s="291" t="s">
        <v>307</v>
      </c>
      <c r="E421" s="292" t="s">
        <v>841</v>
      </c>
      <c r="F421" s="293" t="s">
        <v>842</v>
      </c>
      <c r="G421" s="294" t="s">
        <v>174</v>
      </c>
      <c r="H421" s="295">
        <v>6</v>
      </c>
      <c r="I421" s="296"/>
      <c r="J421" s="297">
        <f>ROUND(I421*H421,2)</f>
        <v>0</v>
      </c>
      <c r="K421" s="298"/>
      <c r="L421" s="299"/>
      <c r="M421" s="300" t="s">
        <v>1</v>
      </c>
      <c r="N421" s="301" t="s">
        <v>46</v>
      </c>
      <c r="O421" s="92"/>
      <c r="P421" s="243">
        <f>O421*H421</f>
        <v>0</v>
      </c>
      <c r="Q421" s="243">
        <v>0.017999999999999999</v>
      </c>
      <c r="R421" s="243">
        <f>Q421*H421</f>
        <v>0.10799999999999999</v>
      </c>
      <c r="S421" s="243">
        <v>0</v>
      </c>
      <c r="T421" s="244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5" t="s">
        <v>328</v>
      </c>
      <c r="AT421" s="245" t="s">
        <v>307</v>
      </c>
      <c r="AU421" s="245" t="s">
        <v>149</v>
      </c>
      <c r="AY421" s="18" t="s">
        <v>141</v>
      </c>
      <c r="BE421" s="246">
        <f>IF(N421="základní",J421,0)</f>
        <v>0</v>
      </c>
      <c r="BF421" s="246">
        <f>IF(N421="snížená",J421,0)</f>
        <v>0</v>
      </c>
      <c r="BG421" s="246">
        <f>IF(N421="zákl. přenesená",J421,0)</f>
        <v>0</v>
      </c>
      <c r="BH421" s="246">
        <f>IF(N421="sníž. přenesená",J421,0)</f>
        <v>0</v>
      </c>
      <c r="BI421" s="246">
        <f>IF(N421="nulová",J421,0)</f>
        <v>0</v>
      </c>
      <c r="BJ421" s="18" t="s">
        <v>149</v>
      </c>
      <c r="BK421" s="246">
        <f>ROUND(I421*H421,2)</f>
        <v>0</v>
      </c>
      <c r="BL421" s="18" t="s">
        <v>231</v>
      </c>
      <c r="BM421" s="245" t="s">
        <v>843</v>
      </c>
    </row>
    <row r="422" s="14" customFormat="1">
      <c r="A422" s="14"/>
      <c r="B422" s="258"/>
      <c r="C422" s="259"/>
      <c r="D422" s="249" t="s">
        <v>151</v>
      </c>
      <c r="E422" s="259"/>
      <c r="F422" s="261" t="s">
        <v>844</v>
      </c>
      <c r="G422" s="259"/>
      <c r="H422" s="262">
        <v>6</v>
      </c>
      <c r="I422" s="263"/>
      <c r="J422" s="259"/>
      <c r="K422" s="259"/>
      <c r="L422" s="264"/>
      <c r="M422" s="265"/>
      <c r="N422" s="266"/>
      <c r="O422" s="266"/>
      <c r="P422" s="266"/>
      <c r="Q422" s="266"/>
      <c r="R422" s="266"/>
      <c r="S422" s="266"/>
      <c r="T422" s="267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8" t="s">
        <v>151</v>
      </c>
      <c r="AU422" s="268" t="s">
        <v>149</v>
      </c>
      <c r="AV422" s="14" t="s">
        <v>149</v>
      </c>
      <c r="AW422" s="14" t="s">
        <v>4</v>
      </c>
      <c r="AX422" s="14" t="s">
        <v>88</v>
      </c>
      <c r="AY422" s="268" t="s">
        <v>141</v>
      </c>
    </row>
    <row r="423" s="2" customFormat="1" ht="16.5" customHeight="1">
      <c r="A423" s="39"/>
      <c r="B423" s="40"/>
      <c r="C423" s="233" t="s">
        <v>845</v>
      </c>
      <c r="D423" s="233" t="s">
        <v>144</v>
      </c>
      <c r="E423" s="234" t="s">
        <v>846</v>
      </c>
      <c r="F423" s="235" t="s">
        <v>847</v>
      </c>
      <c r="G423" s="236" t="s">
        <v>174</v>
      </c>
      <c r="H423" s="237">
        <v>5.0999999999999996</v>
      </c>
      <c r="I423" s="238"/>
      <c r="J423" s="239">
        <f>ROUND(I423*H423,2)</f>
        <v>0</v>
      </c>
      <c r="K423" s="240"/>
      <c r="L423" s="45"/>
      <c r="M423" s="241" t="s">
        <v>1</v>
      </c>
      <c r="N423" s="242" t="s">
        <v>46</v>
      </c>
      <c r="O423" s="92"/>
      <c r="P423" s="243">
        <f>O423*H423</f>
        <v>0</v>
      </c>
      <c r="Q423" s="243">
        <v>0.00029999999999999997</v>
      </c>
      <c r="R423" s="243">
        <f>Q423*H423</f>
        <v>0.0015299999999999997</v>
      </c>
      <c r="S423" s="243">
        <v>0</v>
      </c>
      <c r="T423" s="244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5" t="s">
        <v>231</v>
      </c>
      <c r="AT423" s="245" t="s">
        <v>144</v>
      </c>
      <c r="AU423" s="245" t="s">
        <v>149</v>
      </c>
      <c r="AY423" s="18" t="s">
        <v>141</v>
      </c>
      <c r="BE423" s="246">
        <f>IF(N423="základní",J423,0)</f>
        <v>0</v>
      </c>
      <c r="BF423" s="246">
        <f>IF(N423="snížená",J423,0)</f>
        <v>0</v>
      </c>
      <c r="BG423" s="246">
        <f>IF(N423="zákl. přenesená",J423,0)</f>
        <v>0</v>
      </c>
      <c r="BH423" s="246">
        <f>IF(N423="sníž. přenesená",J423,0)</f>
        <v>0</v>
      </c>
      <c r="BI423" s="246">
        <f>IF(N423="nulová",J423,0)</f>
        <v>0</v>
      </c>
      <c r="BJ423" s="18" t="s">
        <v>149</v>
      </c>
      <c r="BK423" s="246">
        <f>ROUND(I423*H423,2)</f>
        <v>0</v>
      </c>
      <c r="BL423" s="18" t="s">
        <v>231</v>
      </c>
      <c r="BM423" s="245" t="s">
        <v>848</v>
      </c>
    </row>
    <row r="424" s="2" customFormat="1" ht="16.5" customHeight="1">
      <c r="A424" s="39"/>
      <c r="B424" s="40"/>
      <c r="C424" s="233" t="s">
        <v>849</v>
      </c>
      <c r="D424" s="233" t="s">
        <v>144</v>
      </c>
      <c r="E424" s="234" t="s">
        <v>850</v>
      </c>
      <c r="F424" s="235" t="s">
        <v>851</v>
      </c>
      <c r="G424" s="236" t="s">
        <v>167</v>
      </c>
      <c r="H424" s="237">
        <v>9</v>
      </c>
      <c r="I424" s="238"/>
      <c r="J424" s="239">
        <f>ROUND(I424*H424,2)</f>
        <v>0</v>
      </c>
      <c r="K424" s="240"/>
      <c r="L424" s="45"/>
      <c r="M424" s="241" t="s">
        <v>1</v>
      </c>
      <c r="N424" s="242" t="s">
        <v>46</v>
      </c>
      <c r="O424" s="92"/>
      <c r="P424" s="243">
        <f>O424*H424</f>
        <v>0</v>
      </c>
      <c r="Q424" s="243">
        <v>3.0000000000000001E-05</v>
      </c>
      <c r="R424" s="243">
        <f>Q424*H424</f>
        <v>0.00027</v>
      </c>
      <c r="S424" s="243">
        <v>0</v>
      </c>
      <c r="T424" s="244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5" t="s">
        <v>231</v>
      </c>
      <c r="AT424" s="245" t="s">
        <v>144</v>
      </c>
      <c r="AU424" s="245" t="s">
        <v>149</v>
      </c>
      <c r="AY424" s="18" t="s">
        <v>141</v>
      </c>
      <c r="BE424" s="246">
        <f>IF(N424="základní",J424,0)</f>
        <v>0</v>
      </c>
      <c r="BF424" s="246">
        <f>IF(N424="snížená",J424,0)</f>
        <v>0</v>
      </c>
      <c r="BG424" s="246">
        <f>IF(N424="zákl. přenesená",J424,0)</f>
        <v>0</v>
      </c>
      <c r="BH424" s="246">
        <f>IF(N424="sníž. přenesená",J424,0)</f>
        <v>0</v>
      </c>
      <c r="BI424" s="246">
        <f>IF(N424="nulová",J424,0)</f>
        <v>0</v>
      </c>
      <c r="BJ424" s="18" t="s">
        <v>149</v>
      </c>
      <c r="BK424" s="246">
        <f>ROUND(I424*H424,2)</f>
        <v>0</v>
      </c>
      <c r="BL424" s="18" t="s">
        <v>231</v>
      </c>
      <c r="BM424" s="245" t="s">
        <v>852</v>
      </c>
    </row>
    <row r="425" s="2" customFormat="1" ht="21.75" customHeight="1">
      <c r="A425" s="39"/>
      <c r="B425" s="40"/>
      <c r="C425" s="233" t="s">
        <v>853</v>
      </c>
      <c r="D425" s="233" t="s">
        <v>144</v>
      </c>
      <c r="E425" s="234" t="s">
        <v>854</v>
      </c>
      <c r="F425" s="235" t="s">
        <v>855</v>
      </c>
      <c r="G425" s="236" t="s">
        <v>174</v>
      </c>
      <c r="H425" s="237">
        <v>5.0999999999999996</v>
      </c>
      <c r="I425" s="238"/>
      <c r="J425" s="239">
        <f>ROUND(I425*H425,2)</f>
        <v>0</v>
      </c>
      <c r="K425" s="240"/>
      <c r="L425" s="45"/>
      <c r="M425" s="241" t="s">
        <v>1</v>
      </c>
      <c r="N425" s="242" t="s">
        <v>46</v>
      </c>
      <c r="O425" s="92"/>
      <c r="P425" s="243">
        <f>O425*H425</f>
        <v>0</v>
      </c>
      <c r="Q425" s="243">
        <v>0.0071500000000000001</v>
      </c>
      <c r="R425" s="243">
        <f>Q425*H425</f>
        <v>0.036464999999999997</v>
      </c>
      <c r="S425" s="243">
        <v>0</v>
      </c>
      <c r="T425" s="244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5" t="s">
        <v>231</v>
      </c>
      <c r="AT425" s="245" t="s">
        <v>144</v>
      </c>
      <c r="AU425" s="245" t="s">
        <v>149</v>
      </c>
      <c r="AY425" s="18" t="s">
        <v>141</v>
      </c>
      <c r="BE425" s="246">
        <f>IF(N425="základní",J425,0)</f>
        <v>0</v>
      </c>
      <c r="BF425" s="246">
        <f>IF(N425="snížená",J425,0)</f>
        <v>0</v>
      </c>
      <c r="BG425" s="246">
        <f>IF(N425="zákl. přenesená",J425,0)</f>
        <v>0</v>
      </c>
      <c r="BH425" s="246">
        <f>IF(N425="sníž. přenesená",J425,0)</f>
        <v>0</v>
      </c>
      <c r="BI425" s="246">
        <f>IF(N425="nulová",J425,0)</f>
        <v>0</v>
      </c>
      <c r="BJ425" s="18" t="s">
        <v>149</v>
      </c>
      <c r="BK425" s="246">
        <f>ROUND(I425*H425,2)</f>
        <v>0</v>
      </c>
      <c r="BL425" s="18" t="s">
        <v>231</v>
      </c>
      <c r="BM425" s="245" t="s">
        <v>856</v>
      </c>
    </row>
    <row r="426" s="2" customFormat="1" ht="21.75" customHeight="1">
      <c r="A426" s="39"/>
      <c r="B426" s="40"/>
      <c r="C426" s="233" t="s">
        <v>857</v>
      </c>
      <c r="D426" s="233" t="s">
        <v>144</v>
      </c>
      <c r="E426" s="234" t="s">
        <v>858</v>
      </c>
      <c r="F426" s="235" t="s">
        <v>859</v>
      </c>
      <c r="G426" s="236" t="s">
        <v>394</v>
      </c>
      <c r="H426" s="302"/>
      <c r="I426" s="238"/>
      <c r="J426" s="239">
        <f>ROUND(I426*H426,2)</f>
        <v>0</v>
      </c>
      <c r="K426" s="240"/>
      <c r="L426" s="45"/>
      <c r="M426" s="241" t="s">
        <v>1</v>
      </c>
      <c r="N426" s="242" t="s">
        <v>46</v>
      </c>
      <c r="O426" s="92"/>
      <c r="P426" s="243">
        <f>O426*H426</f>
        <v>0</v>
      </c>
      <c r="Q426" s="243">
        <v>0</v>
      </c>
      <c r="R426" s="243">
        <f>Q426*H426</f>
        <v>0</v>
      </c>
      <c r="S426" s="243">
        <v>0</v>
      </c>
      <c r="T426" s="244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5" t="s">
        <v>231</v>
      </c>
      <c r="AT426" s="245" t="s">
        <v>144</v>
      </c>
      <c r="AU426" s="245" t="s">
        <v>149</v>
      </c>
      <c r="AY426" s="18" t="s">
        <v>141</v>
      </c>
      <c r="BE426" s="246">
        <f>IF(N426="základní",J426,0)</f>
        <v>0</v>
      </c>
      <c r="BF426" s="246">
        <f>IF(N426="snížená",J426,0)</f>
        <v>0</v>
      </c>
      <c r="BG426" s="246">
        <f>IF(N426="zákl. přenesená",J426,0)</f>
        <v>0</v>
      </c>
      <c r="BH426" s="246">
        <f>IF(N426="sníž. přenesená",J426,0)</f>
        <v>0</v>
      </c>
      <c r="BI426" s="246">
        <f>IF(N426="nulová",J426,0)</f>
        <v>0</v>
      </c>
      <c r="BJ426" s="18" t="s">
        <v>149</v>
      </c>
      <c r="BK426" s="246">
        <f>ROUND(I426*H426,2)</f>
        <v>0</v>
      </c>
      <c r="BL426" s="18" t="s">
        <v>231</v>
      </c>
      <c r="BM426" s="245" t="s">
        <v>860</v>
      </c>
    </row>
    <row r="427" s="12" customFormat="1" ht="22.8" customHeight="1">
      <c r="A427" s="12"/>
      <c r="B427" s="217"/>
      <c r="C427" s="218"/>
      <c r="D427" s="219" t="s">
        <v>79</v>
      </c>
      <c r="E427" s="231" t="s">
        <v>861</v>
      </c>
      <c r="F427" s="231" t="s">
        <v>862</v>
      </c>
      <c r="G427" s="218"/>
      <c r="H427" s="218"/>
      <c r="I427" s="221"/>
      <c r="J427" s="232">
        <f>BK427</f>
        <v>0</v>
      </c>
      <c r="K427" s="218"/>
      <c r="L427" s="223"/>
      <c r="M427" s="224"/>
      <c r="N427" s="225"/>
      <c r="O427" s="225"/>
      <c r="P427" s="226">
        <f>SUM(P428:P441)</f>
        <v>0</v>
      </c>
      <c r="Q427" s="225"/>
      <c r="R427" s="226">
        <f>SUM(R428:R441)</f>
        <v>0.13366840000000002</v>
      </c>
      <c r="S427" s="225"/>
      <c r="T427" s="227">
        <f>SUM(T428:T441)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28" t="s">
        <v>149</v>
      </c>
      <c r="AT427" s="229" t="s">
        <v>79</v>
      </c>
      <c r="AU427" s="229" t="s">
        <v>88</v>
      </c>
      <c r="AY427" s="228" t="s">
        <v>141</v>
      </c>
      <c r="BK427" s="230">
        <f>SUM(BK428:BK441)</f>
        <v>0</v>
      </c>
    </row>
    <row r="428" s="2" customFormat="1" ht="21.75" customHeight="1">
      <c r="A428" s="39"/>
      <c r="B428" s="40"/>
      <c r="C428" s="233" t="s">
        <v>863</v>
      </c>
      <c r="D428" s="233" t="s">
        <v>144</v>
      </c>
      <c r="E428" s="234" t="s">
        <v>864</v>
      </c>
      <c r="F428" s="235" t="s">
        <v>865</v>
      </c>
      <c r="G428" s="236" t="s">
        <v>174</v>
      </c>
      <c r="H428" s="237">
        <v>42.700000000000003</v>
      </c>
      <c r="I428" s="238"/>
      <c r="J428" s="239">
        <f>ROUND(I428*H428,2)</f>
        <v>0</v>
      </c>
      <c r="K428" s="240"/>
      <c r="L428" s="45"/>
      <c r="M428" s="241" t="s">
        <v>1</v>
      </c>
      <c r="N428" s="242" t="s">
        <v>46</v>
      </c>
      <c r="O428" s="92"/>
      <c r="P428" s="243">
        <f>O428*H428</f>
        <v>0</v>
      </c>
      <c r="Q428" s="243">
        <v>0</v>
      </c>
      <c r="R428" s="243">
        <f>Q428*H428</f>
        <v>0</v>
      </c>
      <c r="S428" s="243">
        <v>0</v>
      </c>
      <c r="T428" s="244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5" t="s">
        <v>231</v>
      </c>
      <c r="AT428" s="245" t="s">
        <v>144</v>
      </c>
      <c r="AU428" s="245" t="s">
        <v>149</v>
      </c>
      <c r="AY428" s="18" t="s">
        <v>141</v>
      </c>
      <c r="BE428" s="246">
        <f>IF(N428="základní",J428,0)</f>
        <v>0</v>
      </c>
      <c r="BF428" s="246">
        <f>IF(N428="snížená",J428,0)</f>
        <v>0</v>
      </c>
      <c r="BG428" s="246">
        <f>IF(N428="zákl. přenesená",J428,0)</f>
        <v>0</v>
      </c>
      <c r="BH428" s="246">
        <f>IF(N428="sníž. přenesená",J428,0)</f>
        <v>0</v>
      </c>
      <c r="BI428" s="246">
        <f>IF(N428="nulová",J428,0)</f>
        <v>0</v>
      </c>
      <c r="BJ428" s="18" t="s">
        <v>149</v>
      </c>
      <c r="BK428" s="246">
        <f>ROUND(I428*H428,2)</f>
        <v>0</v>
      </c>
      <c r="BL428" s="18" t="s">
        <v>231</v>
      </c>
      <c r="BM428" s="245" t="s">
        <v>866</v>
      </c>
    </row>
    <row r="429" s="2" customFormat="1" ht="16.5" customHeight="1">
      <c r="A429" s="39"/>
      <c r="B429" s="40"/>
      <c r="C429" s="233" t="s">
        <v>867</v>
      </c>
      <c r="D429" s="233" t="s">
        <v>144</v>
      </c>
      <c r="E429" s="234" t="s">
        <v>868</v>
      </c>
      <c r="F429" s="235" t="s">
        <v>869</v>
      </c>
      <c r="G429" s="236" t="s">
        <v>174</v>
      </c>
      <c r="H429" s="237">
        <v>42.700000000000003</v>
      </c>
      <c r="I429" s="238"/>
      <c r="J429" s="239">
        <f>ROUND(I429*H429,2)</f>
        <v>0</v>
      </c>
      <c r="K429" s="240"/>
      <c r="L429" s="45"/>
      <c r="M429" s="241" t="s">
        <v>1</v>
      </c>
      <c r="N429" s="242" t="s">
        <v>46</v>
      </c>
      <c r="O429" s="92"/>
      <c r="P429" s="243">
        <f>O429*H429</f>
        <v>0</v>
      </c>
      <c r="Q429" s="243">
        <v>0</v>
      </c>
      <c r="R429" s="243">
        <f>Q429*H429</f>
        <v>0</v>
      </c>
      <c r="S429" s="243">
        <v>0</v>
      </c>
      <c r="T429" s="244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5" t="s">
        <v>231</v>
      </c>
      <c r="AT429" s="245" t="s">
        <v>144</v>
      </c>
      <c r="AU429" s="245" t="s">
        <v>149</v>
      </c>
      <c r="AY429" s="18" t="s">
        <v>141</v>
      </c>
      <c r="BE429" s="246">
        <f>IF(N429="základní",J429,0)</f>
        <v>0</v>
      </c>
      <c r="BF429" s="246">
        <f>IF(N429="snížená",J429,0)</f>
        <v>0</v>
      </c>
      <c r="BG429" s="246">
        <f>IF(N429="zákl. přenesená",J429,0)</f>
        <v>0</v>
      </c>
      <c r="BH429" s="246">
        <f>IF(N429="sníž. přenesená",J429,0)</f>
        <v>0</v>
      </c>
      <c r="BI429" s="246">
        <f>IF(N429="nulová",J429,0)</f>
        <v>0</v>
      </c>
      <c r="BJ429" s="18" t="s">
        <v>149</v>
      </c>
      <c r="BK429" s="246">
        <f>ROUND(I429*H429,2)</f>
        <v>0</v>
      </c>
      <c r="BL429" s="18" t="s">
        <v>231</v>
      </c>
      <c r="BM429" s="245" t="s">
        <v>870</v>
      </c>
    </row>
    <row r="430" s="2" customFormat="1" ht="21.75" customHeight="1">
      <c r="A430" s="39"/>
      <c r="B430" s="40"/>
      <c r="C430" s="233" t="s">
        <v>871</v>
      </c>
      <c r="D430" s="233" t="s">
        <v>144</v>
      </c>
      <c r="E430" s="234" t="s">
        <v>872</v>
      </c>
      <c r="F430" s="235" t="s">
        <v>873</v>
      </c>
      <c r="G430" s="236" t="s">
        <v>174</v>
      </c>
      <c r="H430" s="237">
        <v>42.700000000000003</v>
      </c>
      <c r="I430" s="238"/>
      <c r="J430" s="239">
        <f>ROUND(I430*H430,2)</f>
        <v>0</v>
      </c>
      <c r="K430" s="240"/>
      <c r="L430" s="45"/>
      <c r="M430" s="241" t="s">
        <v>1</v>
      </c>
      <c r="N430" s="242" t="s">
        <v>46</v>
      </c>
      <c r="O430" s="92"/>
      <c r="P430" s="243">
        <f>O430*H430</f>
        <v>0</v>
      </c>
      <c r="Q430" s="243">
        <v>3.0000000000000001E-05</v>
      </c>
      <c r="R430" s="243">
        <f>Q430*H430</f>
        <v>0.001281</v>
      </c>
      <c r="S430" s="243">
        <v>0</v>
      </c>
      <c r="T430" s="244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45" t="s">
        <v>231</v>
      </c>
      <c r="AT430" s="245" t="s">
        <v>144</v>
      </c>
      <c r="AU430" s="245" t="s">
        <v>149</v>
      </c>
      <c r="AY430" s="18" t="s">
        <v>141</v>
      </c>
      <c r="BE430" s="246">
        <f>IF(N430="základní",J430,0)</f>
        <v>0</v>
      </c>
      <c r="BF430" s="246">
        <f>IF(N430="snížená",J430,0)</f>
        <v>0</v>
      </c>
      <c r="BG430" s="246">
        <f>IF(N430="zákl. přenesená",J430,0)</f>
        <v>0</v>
      </c>
      <c r="BH430" s="246">
        <f>IF(N430="sníž. přenesená",J430,0)</f>
        <v>0</v>
      </c>
      <c r="BI430" s="246">
        <f>IF(N430="nulová",J430,0)</f>
        <v>0</v>
      </c>
      <c r="BJ430" s="18" t="s">
        <v>149</v>
      </c>
      <c r="BK430" s="246">
        <f>ROUND(I430*H430,2)</f>
        <v>0</v>
      </c>
      <c r="BL430" s="18" t="s">
        <v>231</v>
      </c>
      <c r="BM430" s="245" t="s">
        <v>874</v>
      </c>
    </row>
    <row r="431" s="2" customFormat="1" ht="16.5" customHeight="1">
      <c r="A431" s="39"/>
      <c r="B431" s="40"/>
      <c r="C431" s="233" t="s">
        <v>875</v>
      </c>
      <c r="D431" s="233" t="s">
        <v>144</v>
      </c>
      <c r="E431" s="234" t="s">
        <v>876</v>
      </c>
      <c r="F431" s="235" t="s">
        <v>877</v>
      </c>
      <c r="G431" s="236" t="s">
        <v>174</v>
      </c>
      <c r="H431" s="237">
        <v>35.700000000000003</v>
      </c>
      <c r="I431" s="238"/>
      <c r="J431" s="239">
        <f>ROUND(I431*H431,2)</f>
        <v>0</v>
      </c>
      <c r="K431" s="240"/>
      <c r="L431" s="45"/>
      <c r="M431" s="241" t="s">
        <v>1</v>
      </c>
      <c r="N431" s="242" t="s">
        <v>46</v>
      </c>
      <c r="O431" s="92"/>
      <c r="P431" s="243">
        <f>O431*H431</f>
        <v>0</v>
      </c>
      <c r="Q431" s="243">
        <v>0.00029999999999999997</v>
      </c>
      <c r="R431" s="243">
        <f>Q431*H431</f>
        <v>0.010710000000000001</v>
      </c>
      <c r="S431" s="243">
        <v>0</v>
      </c>
      <c r="T431" s="244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5" t="s">
        <v>231</v>
      </c>
      <c r="AT431" s="245" t="s">
        <v>144</v>
      </c>
      <c r="AU431" s="245" t="s">
        <v>149</v>
      </c>
      <c r="AY431" s="18" t="s">
        <v>141</v>
      </c>
      <c r="BE431" s="246">
        <f>IF(N431="základní",J431,0)</f>
        <v>0</v>
      </c>
      <c r="BF431" s="246">
        <f>IF(N431="snížená",J431,0)</f>
        <v>0</v>
      </c>
      <c r="BG431" s="246">
        <f>IF(N431="zákl. přenesená",J431,0)</f>
        <v>0</v>
      </c>
      <c r="BH431" s="246">
        <f>IF(N431="sníž. přenesená",J431,0)</f>
        <v>0</v>
      </c>
      <c r="BI431" s="246">
        <f>IF(N431="nulová",J431,0)</f>
        <v>0</v>
      </c>
      <c r="BJ431" s="18" t="s">
        <v>149</v>
      </c>
      <c r="BK431" s="246">
        <f>ROUND(I431*H431,2)</f>
        <v>0</v>
      </c>
      <c r="BL431" s="18" t="s">
        <v>231</v>
      </c>
      <c r="BM431" s="245" t="s">
        <v>878</v>
      </c>
    </row>
    <row r="432" s="14" customFormat="1">
      <c r="A432" s="14"/>
      <c r="B432" s="258"/>
      <c r="C432" s="259"/>
      <c r="D432" s="249" t="s">
        <v>151</v>
      </c>
      <c r="E432" s="260" t="s">
        <v>1</v>
      </c>
      <c r="F432" s="261" t="s">
        <v>227</v>
      </c>
      <c r="G432" s="259"/>
      <c r="H432" s="262">
        <v>35.700000000000003</v>
      </c>
      <c r="I432" s="263"/>
      <c r="J432" s="259"/>
      <c r="K432" s="259"/>
      <c r="L432" s="264"/>
      <c r="M432" s="265"/>
      <c r="N432" s="266"/>
      <c r="O432" s="266"/>
      <c r="P432" s="266"/>
      <c r="Q432" s="266"/>
      <c r="R432" s="266"/>
      <c r="S432" s="266"/>
      <c r="T432" s="26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8" t="s">
        <v>151</v>
      </c>
      <c r="AU432" s="268" t="s">
        <v>149</v>
      </c>
      <c r="AV432" s="14" t="s">
        <v>149</v>
      </c>
      <c r="AW432" s="14" t="s">
        <v>36</v>
      </c>
      <c r="AX432" s="14" t="s">
        <v>88</v>
      </c>
      <c r="AY432" s="268" t="s">
        <v>141</v>
      </c>
    </row>
    <row r="433" s="2" customFormat="1" ht="33" customHeight="1">
      <c r="A433" s="39"/>
      <c r="B433" s="40"/>
      <c r="C433" s="291" t="s">
        <v>879</v>
      </c>
      <c r="D433" s="291" t="s">
        <v>307</v>
      </c>
      <c r="E433" s="292" t="s">
        <v>880</v>
      </c>
      <c r="F433" s="293" t="s">
        <v>881</v>
      </c>
      <c r="G433" s="294" t="s">
        <v>174</v>
      </c>
      <c r="H433" s="295">
        <v>39.270000000000003</v>
      </c>
      <c r="I433" s="296"/>
      <c r="J433" s="297">
        <f>ROUND(I433*H433,2)</f>
        <v>0</v>
      </c>
      <c r="K433" s="298"/>
      <c r="L433" s="299"/>
      <c r="M433" s="300" t="s">
        <v>1</v>
      </c>
      <c r="N433" s="301" t="s">
        <v>46</v>
      </c>
      <c r="O433" s="92"/>
      <c r="P433" s="243">
        <f>O433*H433</f>
        <v>0</v>
      </c>
      <c r="Q433" s="243">
        <v>0.0028700000000000002</v>
      </c>
      <c r="R433" s="243">
        <f>Q433*H433</f>
        <v>0.11270490000000001</v>
      </c>
      <c r="S433" s="243">
        <v>0</v>
      </c>
      <c r="T433" s="244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5" t="s">
        <v>328</v>
      </c>
      <c r="AT433" s="245" t="s">
        <v>307</v>
      </c>
      <c r="AU433" s="245" t="s">
        <v>149</v>
      </c>
      <c r="AY433" s="18" t="s">
        <v>141</v>
      </c>
      <c r="BE433" s="246">
        <f>IF(N433="základní",J433,0)</f>
        <v>0</v>
      </c>
      <c r="BF433" s="246">
        <f>IF(N433="snížená",J433,0)</f>
        <v>0</v>
      </c>
      <c r="BG433" s="246">
        <f>IF(N433="zákl. přenesená",J433,0)</f>
        <v>0</v>
      </c>
      <c r="BH433" s="246">
        <f>IF(N433="sníž. přenesená",J433,0)</f>
        <v>0</v>
      </c>
      <c r="BI433" s="246">
        <f>IF(N433="nulová",J433,0)</f>
        <v>0</v>
      </c>
      <c r="BJ433" s="18" t="s">
        <v>149</v>
      </c>
      <c r="BK433" s="246">
        <f>ROUND(I433*H433,2)</f>
        <v>0</v>
      </c>
      <c r="BL433" s="18" t="s">
        <v>231</v>
      </c>
      <c r="BM433" s="245" t="s">
        <v>882</v>
      </c>
    </row>
    <row r="434" s="14" customFormat="1">
      <c r="A434" s="14"/>
      <c r="B434" s="258"/>
      <c r="C434" s="259"/>
      <c r="D434" s="249" t="s">
        <v>151</v>
      </c>
      <c r="E434" s="259"/>
      <c r="F434" s="261" t="s">
        <v>883</v>
      </c>
      <c r="G434" s="259"/>
      <c r="H434" s="262">
        <v>39.270000000000003</v>
      </c>
      <c r="I434" s="263"/>
      <c r="J434" s="259"/>
      <c r="K434" s="259"/>
      <c r="L434" s="264"/>
      <c r="M434" s="265"/>
      <c r="N434" s="266"/>
      <c r="O434" s="266"/>
      <c r="P434" s="266"/>
      <c r="Q434" s="266"/>
      <c r="R434" s="266"/>
      <c r="S434" s="266"/>
      <c r="T434" s="267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8" t="s">
        <v>151</v>
      </c>
      <c r="AU434" s="268" t="s">
        <v>149</v>
      </c>
      <c r="AV434" s="14" t="s">
        <v>149</v>
      </c>
      <c r="AW434" s="14" t="s">
        <v>4</v>
      </c>
      <c r="AX434" s="14" t="s">
        <v>88</v>
      </c>
      <c r="AY434" s="268" t="s">
        <v>141</v>
      </c>
    </row>
    <row r="435" s="2" customFormat="1" ht="16.5" customHeight="1">
      <c r="A435" s="39"/>
      <c r="B435" s="40"/>
      <c r="C435" s="233" t="s">
        <v>884</v>
      </c>
      <c r="D435" s="233" t="s">
        <v>144</v>
      </c>
      <c r="E435" s="234" t="s">
        <v>885</v>
      </c>
      <c r="F435" s="235" t="s">
        <v>886</v>
      </c>
      <c r="G435" s="236" t="s">
        <v>167</v>
      </c>
      <c r="H435" s="237">
        <v>48.5</v>
      </c>
      <c r="I435" s="238"/>
      <c r="J435" s="239">
        <f>ROUND(I435*H435,2)</f>
        <v>0</v>
      </c>
      <c r="K435" s="240"/>
      <c r="L435" s="45"/>
      <c r="M435" s="241" t="s">
        <v>1</v>
      </c>
      <c r="N435" s="242" t="s">
        <v>46</v>
      </c>
      <c r="O435" s="92"/>
      <c r="P435" s="243">
        <f>O435*H435</f>
        <v>0</v>
      </c>
      <c r="Q435" s="243">
        <v>2.0000000000000002E-05</v>
      </c>
      <c r="R435" s="243">
        <f>Q435*H435</f>
        <v>0.00097000000000000005</v>
      </c>
      <c r="S435" s="243">
        <v>0</v>
      </c>
      <c r="T435" s="244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5" t="s">
        <v>231</v>
      </c>
      <c r="AT435" s="245" t="s">
        <v>144</v>
      </c>
      <c r="AU435" s="245" t="s">
        <v>149</v>
      </c>
      <c r="AY435" s="18" t="s">
        <v>141</v>
      </c>
      <c r="BE435" s="246">
        <f>IF(N435="základní",J435,0)</f>
        <v>0</v>
      </c>
      <c r="BF435" s="246">
        <f>IF(N435="snížená",J435,0)</f>
        <v>0</v>
      </c>
      <c r="BG435" s="246">
        <f>IF(N435="zákl. přenesená",J435,0)</f>
        <v>0</v>
      </c>
      <c r="BH435" s="246">
        <f>IF(N435="sníž. přenesená",J435,0)</f>
        <v>0</v>
      </c>
      <c r="BI435" s="246">
        <f>IF(N435="nulová",J435,0)</f>
        <v>0</v>
      </c>
      <c r="BJ435" s="18" t="s">
        <v>149</v>
      </c>
      <c r="BK435" s="246">
        <f>ROUND(I435*H435,2)</f>
        <v>0</v>
      </c>
      <c r="BL435" s="18" t="s">
        <v>231</v>
      </c>
      <c r="BM435" s="245" t="s">
        <v>887</v>
      </c>
    </row>
    <row r="436" s="14" customFormat="1">
      <c r="A436" s="14"/>
      <c r="B436" s="258"/>
      <c r="C436" s="259"/>
      <c r="D436" s="249" t="s">
        <v>151</v>
      </c>
      <c r="E436" s="260" t="s">
        <v>1</v>
      </c>
      <c r="F436" s="261" t="s">
        <v>888</v>
      </c>
      <c r="G436" s="259"/>
      <c r="H436" s="262">
        <v>48.5</v>
      </c>
      <c r="I436" s="263"/>
      <c r="J436" s="259"/>
      <c r="K436" s="259"/>
      <c r="L436" s="264"/>
      <c r="M436" s="265"/>
      <c r="N436" s="266"/>
      <c r="O436" s="266"/>
      <c r="P436" s="266"/>
      <c r="Q436" s="266"/>
      <c r="R436" s="266"/>
      <c r="S436" s="266"/>
      <c r="T436" s="26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8" t="s">
        <v>151</v>
      </c>
      <c r="AU436" s="268" t="s">
        <v>149</v>
      </c>
      <c r="AV436" s="14" t="s">
        <v>149</v>
      </c>
      <c r="AW436" s="14" t="s">
        <v>36</v>
      </c>
      <c r="AX436" s="14" t="s">
        <v>88</v>
      </c>
      <c r="AY436" s="268" t="s">
        <v>141</v>
      </c>
    </row>
    <row r="437" s="2" customFormat="1" ht="21.75" customHeight="1">
      <c r="A437" s="39"/>
      <c r="B437" s="40"/>
      <c r="C437" s="291" t="s">
        <v>889</v>
      </c>
      <c r="D437" s="291" t="s">
        <v>307</v>
      </c>
      <c r="E437" s="292" t="s">
        <v>890</v>
      </c>
      <c r="F437" s="293" t="s">
        <v>891</v>
      </c>
      <c r="G437" s="294" t="s">
        <v>167</v>
      </c>
      <c r="H437" s="295">
        <v>53.350000000000001</v>
      </c>
      <c r="I437" s="296"/>
      <c r="J437" s="297">
        <f>ROUND(I437*H437,2)</f>
        <v>0</v>
      </c>
      <c r="K437" s="298"/>
      <c r="L437" s="299"/>
      <c r="M437" s="300" t="s">
        <v>1</v>
      </c>
      <c r="N437" s="301" t="s">
        <v>46</v>
      </c>
      <c r="O437" s="92"/>
      <c r="P437" s="243">
        <f>O437*H437</f>
        <v>0</v>
      </c>
      <c r="Q437" s="243">
        <v>0.00014999999999999999</v>
      </c>
      <c r="R437" s="243">
        <f>Q437*H437</f>
        <v>0.0080024999999999992</v>
      </c>
      <c r="S437" s="243">
        <v>0</v>
      </c>
      <c r="T437" s="244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5" t="s">
        <v>328</v>
      </c>
      <c r="AT437" s="245" t="s">
        <v>307</v>
      </c>
      <c r="AU437" s="245" t="s">
        <v>149</v>
      </c>
      <c r="AY437" s="18" t="s">
        <v>141</v>
      </c>
      <c r="BE437" s="246">
        <f>IF(N437="základní",J437,0)</f>
        <v>0</v>
      </c>
      <c r="BF437" s="246">
        <f>IF(N437="snížená",J437,0)</f>
        <v>0</v>
      </c>
      <c r="BG437" s="246">
        <f>IF(N437="zákl. přenesená",J437,0)</f>
        <v>0</v>
      </c>
      <c r="BH437" s="246">
        <f>IF(N437="sníž. přenesená",J437,0)</f>
        <v>0</v>
      </c>
      <c r="BI437" s="246">
        <f>IF(N437="nulová",J437,0)</f>
        <v>0</v>
      </c>
      <c r="BJ437" s="18" t="s">
        <v>149</v>
      </c>
      <c r="BK437" s="246">
        <f>ROUND(I437*H437,2)</f>
        <v>0</v>
      </c>
      <c r="BL437" s="18" t="s">
        <v>231</v>
      </c>
      <c r="BM437" s="245" t="s">
        <v>892</v>
      </c>
    </row>
    <row r="438" s="14" customFormat="1">
      <c r="A438" s="14"/>
      <c r="B438" s="258"/>
      <c r="C438" s="259"/>
      <c r="D438" s="249" t="s">
        <v>151</v>
      </c>
      <c r="E438" s="259"/>
      <c r="F438" s="261" t="s">
        <v>893</v>
      </c>
      <c r="G438" s="259"/>
      <c r="H438" s="262">
        <v>53.350000000000001</v>
      </c>
      <c r="I438" s="263"/>
      <c r="J438" s="259"/>
      <c r="K438" s="259"/>
      <c r="L438" s="264"/>
      <c r="M438" s="265"/>
      <c r="N438" s="266"/>
      <c r="O438" s="266"/>
      <c r="P438" s="266"/>
      <c r="Q438" s="266"/>
      <c r="R438" s="266"/>
      <c r="S438" s="266"/>
      <c r="T438" s="267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8" t="s">
        <v>151</v>
      </c>
      <c r="AU438" s="268" t="s">
        <v>149</v>
      </c>
      <c r="AV438" s="14" t="s">
        <v>149</v>
      </c>
      <c r="AW438" s="14" t="s">
        <v>4</v>
      </c>
      <c r="AX438" s="14" t="s">
        <v>88</v>
      </c>
      <c r="AY438" s="268" t="s">
        <v>141</v>
      </c>
    </row>
    <row r="439" s="2" customFormat="1" ht="16.5" customHeight="1">
      <c r="A439" s="39"/>
      <c r="B439" s="40"/>
      <c r="C439" s="233" t="s">
        <v>894</v>
      </c>
      <c r="D439" s="233" t="s">
        <v>144</v>
      </c>
      <c r="E439" s="234" t="s">
        <v>895</v>
      </c>
      <c r="F439" s="235" t="s">
        <v>896</v>
      </c>
      <c r="G439" s="236" t="s">
        <v>167</v>
      </c>
      <c r="H439" s="237">
        <v>4</v>
      </c>
      <c r="I439" s="238"/>
      <c r="J439" s="239">
        <f>ROUND(I439*H439,2)</f>
        <v>0</v>
      </c>
      <c r="K439" s="240"/>
      <c r="L439" s="45"/>
      <c r="M439" s="241" t="s">
        <v>1</v>
      </c>
      <c r="N439" s="242" t="s">
        <v>46</v>
      </c>
      <c r="O439" s="92"/>
      <c r="P439" s="243">
        <f>O439*H439</f>
        <v>0</v>
      </c>
      <c r="Q439" s="243">
        <v>0</v>
      </c>
      <c r="R439" s="243">
        <f>Q439*H439</f>
        <v>0</v>
      </c>
      <c r="S439" s="243">
        <v>0</v>
      </c>
      <c r="T439" s="244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5" t="s">
        <v>231</v>
      </c>
      <c r="AT439" s="245" t="s">
        <v>144</v>
      </c>
      <c r="AU439" s="245" t="s">
        <v>149</v>
      </c>
      <c r="AY439" s="18" t="s">
        <v>141</v>
      </c>
      <c r="BE439" s="246">
        <f>IF(N439="základní",J439,0)</f>
        <v>0</v>
      </c>
      <c r="BF439" s="246">
        <f>IF(N439="snížená",J439,0)</f>
        <v>0</v>
      </c>
      <c r="BG439" s="246">
        <f>IF(N439="zákl. přenesená",J439,0)</f>
        <v>0</v>
      </c>
      <c r="BH439" s="246">
        <f>IF(N439="sníž. přenesená",J439,0)</f>
        <v>0</v>
      </c>
      <c r="BI439" s="246">
        <f>IF(N439="nulová",J439,0)</f>
        <v>0</v>
      </c>
      <c r="BJ439" s="18" t="s">
        <v>149</v>
      </c>
      <c r="BK439" s="246">
        <f>ROUND(I439*H439,2)</f>
        <v>0</v>
      </c>
      <c r="BL439" s="18" t="s">
        <v>231</v>
      </c>
      <c r="BM439" s="245" t="s">
        <v>897</v>
      </c>
    </row>
    <row r="440" s="2" customFormat="1" ht="16.5" customHeight="1">
      <c r="A440" s="39"/>
      <c r="B440" s="40"/>
      <c r="C440" s="291" t="s">
        <v>898</v>
      </c>
      <c r="D440" s="291" t="s">
        <v>307</v>
      </c>
      <c r="E440" s="292" t="s">
        <v>899</v>
      </c>
      <c r="F440" s="293" t="s">
        <v>900</v>
      </c>
      <c r="G440" s="294" t="s">
        <v>167</v>
      </c>
      <c r="H440" s="295">
        <v>4</v>
      </c>
      <c r="I440" s="296"/>
      <c r="J440" s="297">
        <f>ROUND(I440*H440,2)</f>
        <v>0</v>
      </c>
      <c r="K440" s="298"/>
      <c r="L440" s="299"/>
      <c r="M440" s="300" t="s">
        <v>1</v>
      </c>
      <c r="N440" s="301" t="s">
        <v>46</v>
      </c>
      <c r="O440" s="92"/>
      <c r="P440" s="243">
        <f>O440*H440</f>
        <v>0</v>
      </c>
      <c r="Q440" s="243">
        <v>0</v>
      </c>
      <c r="R440" s="243">
        <f>Q440*H440</f>
        <v>0</v>
      </c>
      <c r="S440" s="243">
        <v>0</v>
      </c>
      <c r="T440" s="244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5" t="s">
        <v>328</v>
      </c>
      <c r="AT440" s="245" t="s">
        <v>307</v>
      </c>
      <c r="AU440" s="245" t="s">
        <v>149</v>
      </c>
      <c r="AY440" s="18" t="s">
        <v>141</v>
      </c>
      <c r="BE440" s="246">
        <f>IF(N440="základní",J440,0)</f>
        <v>0</v>
      </c>
      <c r="BF440" s="246">
        <f>IF(N440="snížená",J440,0)</f>
        <v>0</v>
      </c>
      <c r="BG440" s="246">
        <f>IF(N440="zákl. přenesená",J440,0)</f>
        <v>0</v>
      </c>
      <c r="BH440" s="246">
        <f>IF(N440="sníž. přenesená",J440,0)</f>
        <v>0</v>
      </c>
      <c r="BI440" s="246">
        <f>IF(N440="nulová",J440,0)</f>
        <v>0</v>
      </c>
      <c r="BJ440" s="18" t="s">
        <v>149</v>
      </c>
      <c r="BK440" s="246">
        <f>ROUND(I440*H440,2)</f>
        <v>0</v>
      </c>
      <c r="BL440" s="18" t="s">
        <v>231</v>
      </c>
      <c r="BM440" s="245" t="s">
        <v>901</v>
      </c>
    </row>
    <row r="441" s="2" customFormat="1" ht="21.75" customHeight="1">
      <c r="A441" s="39"/>
      <c r="B441" s="40"/>
      <c r="C441" s="233" t="s">
        <v>902</v>
      </c>
      <c r="D441" s="233" t="s">
        <v>144</v>
      </c>
      <c r="E441" s="234" t="s">
        <v>903</v>
      </c>
      <c r="F441" s="235" t="s">
        <v>904</v>
      </c>
      <c r="G441" s="236" t="s">
        <v>394</v>
      </c>
      <c r="H441" s="302"/>
      <c r="I441" s="238"/>
      <c r="J441" s="239">
        <f>ROUND(I441*H441,2)</f>
        <v>0</v>
      </c>
      <c r="K441" s="240"/>
      <c r="L441" s="45"/>
      <c r="M441" s="241" t="s">
        <v>1</v>
      </c>
      <c r="N441" s="242" t="s">
        <v>46</v>
      </c>
      <c r="O441" s="92"/>
      <c r="P441" s="243">
        <f>O441*H441</f>
        <v>0</v>
      </c>
      <c r="Q441" s="243">
        <v>0</v>
      </c>
      <c r="R441" s="243">
        <f>Q441*H441</f>
        <v>0</v>
      </c>
      <c r="S441" s="243">
        <v>0</v>
      </c>
      <c r="T441" s="244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5" t="s">
        <v>231</v>
      </c>
      <c r="AT441" s="245" t="s">
        <v>144</v>
      </c>
      <c r="AU441" s="245" t="s">
        <v>149</v>
      </c>
      <c r="AY441" s="18" t="s">
        <v>141</v>
      </c>
      <c r="BE441" s="246">
        <f>IF(N441="základní",J441,0)</f>
        <v>0</v>
      </c>
      <c r="BF441" s="246">
        <f>IF(N441="snížená",J441,0)</f>
        <v>0</v>
      </c>
      <c r="BG441" s="246">
        <f>IF(N441="zákl. přenesená",J441,0)</f>
        <v>0</v>
      </c>
      <c r="BH441" s="246">
        <f>IF(N441="sníž. přenesená",J441,0)</f>
        <v>0</v>
      </c>
      <c r="BI441" s="246">
        <f>IF(N441="nulová",J441,0)</f>
        <v>0</v>
      </c>
      <c r="BJ441" s="18" t="s">
        <v>149</v>
      </c>
      <c r="BK441" s="246">
        <f>ROUND(I441*H441,2)</f>
        <v>0</v>
      </c>
      <c r="BL441" s="18" t="s">
        <v>231</v>
      </c>
      <c r="BM441" s="245" t="s">
        <v>905</v>
      </c>
    </row>
    <row r="442" s="12" customFormat="1" ht="22.8" customHeight="1">
      <c r="A442" s="12"/>
      <c r="B442" s="217"/>
      <c r="C442" s="218"/>
      <c r="D442" s="219" t="s">
        <v>79</v>
      </c>
      <c r="E442" s="231" t="s">
        <v>906</v>
      </c>
      <c r="F442" s="231" t="s">
        <v>907</v>
      </c>
      <c r="G442" s="218"/>
      <c r="H442" s="218"/>
      <c r="I442" s="221"/>
      <c r="J442" s="232">
        <f>BK442</f>
        <v>0</v>
      </c>
      <c r="K442" s="218"/>
      <c r="L442" s="223"/>
      <c r="M442" s="224"/>
      <c r="N442" s="225"/>
      <c r="O442" s="225"/>
      <c r="P442" s="226">
        <f>SUM(P443:P452)</f>
        <v>0</v>
      </c>
      <c r="Q442" s="225"/>
      <c r="R442" s="226">
        <f>SUM(R443:R452)</f>
        <v>0.29879499999999992</v>
      </c>
      <c r="S442" s="225"/>
      <c r="T442" s="227">
        <f>SUM(T443:T452)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28" t="s">
        <v>149</v>
      </c>
      <c r="AT442" s="229" t="s">
        <v>79</v>
      </c>
      <c r="AU442" s="229" t="s">
        <v>88</v>
      </c>
      <c r="AY442" s="228" t="s">
        <v>141</v>
      </c>
      <c r="BK442" s="230">
        <f>SUM(BK443:BK452)</f>
        <v>0</v>
      </c>
    </row>
    <row r="443" s="2" customFormat="1" ht="21.75" customHeight="1">
      <c r="A443" s="39"/>
      <c r="B443" s="40"/>
      <c r="C443" s="233" t="s">
        <v>908</v>
      </c>
      <c r="D443" s="233" t="s">
        <v>144</v>
      </c>
      <c r="E443" s="234" t="s">
        <v>909</v>
      </c>
      <c r="F443" s="235" t="s">
        <v>910</v>
      </c>
      <c r="G443" s="236" t="s">
        <v>174</v>
      </c>
      <c r="H443" s="237">
        <v>18.149999999999999</v>
      </c>
      <c r="I443" s="238"/>
      <c r="J443" s="239">
        <f>ROUND(I443*H443,2)</f>
        <v>0</v>
      </c>
      <c r="K443" s="240"/>
      <c r="L443" s="45"/>
      <c r="M443" s="241" t="s">
        <v>1</v>
      </c>
      <c r="N443" s="242" t="s">
        <v>46</v>
      </c>
      <c r="O443" s="92"/>
      <c r="P443" s="243">
        <f>O443*H443</f>
        <v>0</v>
      </c>
      <c r="Q443" s="243">
        <v>0.0030000000000000001</v>
      </c>
      <c r="R443" s="243">
        <f>Q443*H443</f>
        <v>0.054449999999999998</v>
      </c>
      <c r="S443" s="243">
        <v>0</v>
      </c>
      <c r="T443" s="244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45" t="s">
        <v>231</v>
      </c>
      <c r="AT443" s="245" t="s">
        <v>144</v>
      </c>
      <c r="AU443" s="245" t="s">
        <v>149</v>
      </c>
      <c r="AY443" s="18" t="s">
        <v>141</v>
      </c>
      <c r="BE443" s="246">
        <f>IF(N443="základní",J443,0)</f>
        <v>0</v>
      </c>
      <c r="BF443" s="246">
        <f>IF(N443="snížená",J443,0)</f>
        <v>0</v>
      </c>
      <c r="BG443" s="246">
        <f>IF(N443="zákl. přenesená",J443,0)</f>
        <v>0</v>
      </c>
      <c r="BH443" s="246">
        <f>IF(N443="sníž. přenesená",J443,0)</f>
        <v>0</v>
      </c>
      <c r="BI443" s="246">
        <f>IF(N443="nulová",J443,0)</f>
        <v>0</v>
      </c>
      <c r="BJ443" s="18" t="s">
        <v>149</v>
      </c>
      <c r="BK443" s="246">
        <f>ROUND(I443*H443,2)</f>
        <v>0</v>
      </c>
      <c r="BL443" s="18" t="s">
        <v>231</v>
      </c>
      <c r="BM443" s="245" t="s">
        <v>911</v>
      </c>
    </row>
    <row r="444" s="14" customFormat="1">
      <c r="A444" s="14"/>
      <c r="B444" s="258"/>
      <c r="C444" s="259"/>
      <c r="D444" s="249" t="s">
        <v>151</v>
      </c>
      <c r="E444" s="260" t="s">
        <v>1</v>
      </c>
      <c r="F444" s="261" t="s">
        <v>912</v>
      </c>
      <c r="G444" s="259"/>
      <c r="H444" s="262">
        <v>20.199999999999999</v>
      </c>
      <c r="I444" s="263"/>
      <c r="J444" s="259"/>
      <c r="K444" s="259"/>
      <c r="L444" s="264"/>
      <c r="M444" s="265"/>
      <c r="N444" s="266"/>
      <c r="O444" s="266"/>
      <c r="P444" s="266"/>
      <c r="Q444" s="266"/>
      <c r="R444" s="266"/>
      <c r="S444" s="266"/>
      <c r="T444" s="267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8" t="s">
        <v>151</v>
      </c>
      <c r="AU444" s="268" t="s">
        <v>149</v>
      </c>
      <c r="AV444" s="14" t="s">
        <v>149</v>
      </c>
      <c r="AW444" s="14" t="s">
        <v>36</v>
      </c>
      <c r="AX444" s="14" t="s">
        <v>80</v>
      </c>
      <c r="AY444" s="268" t="s">
        <v>141</v>
      </c>
    </row>
    <row r="445" s="14" customFormat="1">
      <c r="A445" s="14"/>
      <c r="B445" s="258"/>
      <c r="C445" s="259"/>
      <c r="D445" s="249" t="s">
        <v>151</v>
      </c>
      <c r="E445" s="260" t="s">
        <v>1</v>
      </c>
      <c r="F445" s="261" t="s">
        <v>913</v>
      </c>
      <c r="G445" s="259"/>
      <c r="H445" s="262">
        <v>-2.0499999999999998</v>
      </c>
      <c r="I445" s="263"/>
      <c r="J445" s="259"/>
      <c r="K445" s="259"/>
      <c r="L445" s="264"/>
      <c r="M445" s="265"/>
      <c r="N445" s="266"/>
      <c r="O445" s="266"/>
      <c r="P445" s="266"/>
      <c r="Q445" s="266"/>
      <c r="R445" s="266"/>
      <c r="S445" s="266"/>
      <c r="T445" s="26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8" t="s">
        <v>151</v>
      </c>
      <c r="AU445" s="268" t="s">
        <v>149</v>
      </c>
      <c r="AV445" s="14" t="s">
        <v>149</v>
      </c>
      <c r="AW445" s="14" t="s">
        <v>36</v>
      </c>
      <c r="AX445" s="14" t="s">
        <v>80</v>
      </c>
      <c r="AY445" s="268" t="s">
        <v>141</v>
      </c>
    </row>
    <row r="446" s="15" customFormat="1">
      <c r="A446" s="15"/>
      <c r="B446" s="269"/>
      <c r="C446" s="270"/>
      <c r="D446" s="249" t="s">
        <v>151</v>
      </c>
      <c r="E446" s="271" t="s">
        <v>1</v>
      </c>
      <c r="F446" s="272" t="s">
        <v>181</v>
      </c>
      <c r="G446" s="270"/>
      <c r="H446" s="273">
        <v>18.149999999999999</v>
      </c>
      <c r="I446" s="274"/>
      <c r="J446" s="270"/>
      <c r="K446" s="270"/>
      <c r="L446" s="275"/>
      <c r="M446" s="276"/>
      <c r="N446" s="277"/>
      <c r="O446" s="277"/>
      <c r="P446" s="277"/>
      <c r="Q446" s="277"/>
      <c r="R446" s="277"/>
      <c r="S446" s="277"/>
      <c r="T446" s="278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79" t="s">
        <v>151</v>
      </c>
      <c r="AU446" s="279" t="s">
        <v>149</v>
      </c>
      <c r="AV446" s="15" t="s">
        <v>148</v>
      </c>
      <c r="AW446" s="15" t="s">
        <v>36</v>
      </c>
      <c r="AX446" s="15" t="s">
        <v>88</v>
      </c>
      <c r="AY446" s="279" t="s">
        <v>141</v>
      </c>
    </row>
    <row r="447" s="2" customFormat="1" ht="33" customHeight="1">
      <c r="A447" s="39"/>
      <c r="B447" s="40"/>
      <c r="C447" s="291" t="s">
        <v>914</v>
      </c>
      <c r="D447" s="291" t="s">
        <v>307</v>
      </c>
      <c r="E447" s="292" t="s">
        <v>915</v>
      </c>
      <c r="F447" s="293" t="s">
        <v>916</v>
      </c>
      <c r="G447" s="294" t="s">
        <v>174</v>
      </c>
      <c r="H447" s="295">
        <v>20</v>
      </c>
      <c r="I447" s="296"/>
      <c r="J447" s="297">
        <f>ROUND(I447*H447,2)</f>
        <v>0</v>
      </c>
      <c r="K447" s="298"/>
      <c r="L447" s="299"/>
      <c r="M447" s="300" t="s">
        <v>1</v>
      </c>
      <c r="N447" s="301" t="s">
        <v>46</v>
      </c>
      <c r="O447" s="92"/>
      <c r="P447" s="243">
        <f>O447*H447</f>
        <v>0</v>
      </c>
      <c r="Q447" s="243">
        <v>0.0118</v>
      </c>
      <c r="R447" s="243">
        <f>Q447*H447</f>
        <v>0.23599999999999999</v>
      </c>
      <c r="S447" s="243">
        <v>0</v>
      </c>
      <c r="T447" s="244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5" t="s">
        <v>328</v>
      </c>
      <c r="AT447" s="245" t="s">
        <v>307</v>
      </c>
      <c r="AU447" s="245" t="s">
        <v>149</v>
      </c>
      <c r="AY447" s="18" t="s">
        <v>141</v>
      </c>
      <c r="BE447" s="246">
        <f>IF(N447="základní",J447,0)</f>
        <v>0</v>
      </c>
      <c r="BF447" s="246">
        <f>IF(N447="snížená",J447,0)</f>
        <v>0</v>
      </c>
      <c r="BG447" s="246">
        <f>IF(N447="zákl. přenesená",J447,0)</f>
        <v>0</v>
      </c>
      <c r="BH447" s="246">
        <f>IF(N447="sníž. přenesená",J447,0)</f>
        <v>0</v>
      </c>
      <c r="BI447" s="246">
        <f>IF(N447="nulová",J447,0)</f>
        <v>0</v>
      </c>
      <c r="BJ447" s="18" t="s">
        <v>149</v>
      </c>
      <c r="BK447" s="246">
        <f>ROUND(I447*H447,2)</f>
        <v>0</v>
      </c>
      <c r="BL447" s="18" t="s">
        <v>231</v>
      </c>
      <c r="BM447" s="245" t="s">
        <v>917</v>
      </c>
    </row>
    <row r="448" s="14" customFormat="1">
      <c r="A448" s="14"/>
      <c r="B448" s="258"/>
      <c r="C448" s="259"/>
      <c r="D448" s="249" t="s">
        <v>151</v>
      </c>
      <c r="E448" s="259"/>
      <c r="F448" s="261" t="s">
        <v>918</v>
      </c>
      <c r="G448" s="259"/>
      <c r="H448" s="262">
        <v>20</v>
      </c>
      <c r="I448" s="263"/>
      <c r="J448" s="259"/>
      <c r="K448" s="259"/>
      <c r="L448" s="264"/>
      <c r="M448" s="265"/>
      <c r="N448" s="266"/>
      <c r="O448" s="266"/>
      <c r="P448" s="266"/>
      <c r="Q448" s="266"/>
      <c r="R448" s="266"/>
      <c r="S448" s="266"/>
      <c r="T448" s="267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8" t="s">
        <v>151</v>
      </c>
      <c r="AU448" s="268" t="s">
        <v>149</v>
      </c>
      <c r="AV448" s="14" t="s">
        <v>149</v>
      </c>
      <c r="AW448" s="14" t="s">
        <v>4</v>
      </c>
      <c r="AX448" s="14" t="s">
        <v>88</v>
      </c>
      <c r="AY448" s="268" t="s">
        <v>141</v>
      </c>
    </row>
    <row r="449" s="2" customFormat="1" ht="16.5" customHeight="1">
      <c r="A449" s="39"/>
      <c r="B449" s="40"/>
      <c r="C449" s="233" t="s">
        <v>919</v>
      </c>
      <c r="D449" s="233" t="s">
        <v>144</v>
      </c>
      <c r="E449" s="234" t="s">
        <v>920</v>
      </c>
      <c r="F449" s="235" t="s">
        <v>921</v>
      </c>
      <c r="G449" s="236" t="s">
        <v>167</v>
      </c>
      <c r="H449" s="237">
        <v>8</v>
      </c>
      <c r="I449" s="238"/>
      <c r="J449" s="239">
        <f>ROUND(I449*H449,2)</f>
        <v>0</v>
      </c>
      <c r="K449" s="240"/>
      <c r="L449" s="45"/>
      <c r="M449" s="241" t="s">
        <v>1</v>
      </c>
      <c r="N449" s="242" t="s">
        <v>46</v>
      </c>
      <c r="O449" s="92"/>
      <c r="P449" s="243">
        <f>O449*H449</f>
        <v>0</v>
      </c>
      <c r="Q449" s="243">
        <v>0.00031</v>
      </c>
      <c r="R449" s="243">
        <f>Q449*H449</f>
        <v>0.00248</v>
      </c>
      <c r="S449" s="243">
        <v>0</v>
      </c>
      <c r="T449" s="244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5" t="s">
        <v>231</v>
      </c>
      <c r="AT449" s="245" t="s">
        <v>144</v>
      </c>
      <c r="AU449" s="245" t="s">
        <v>149</v>
      </c>
      <c r="AY449" s="18" t="s">
        <v>141</v>
      </c>
      <c r="BE449" s="246">
        <f>IF(N449="základní",J449,0)</f>
        <v>0</v>
      </c>
      <c r="BF449" s="246">
        <f>IF(N449="snížená",J449,0)</f>
        <v>0</v>
      </c>
      <c r="BG449" s="246">
        <f>IF(N449="zákl. přenesená",J449,0)</f>
        <v>0</v>
      </c>
      <c r="BH449" s="246">
        <f>IF(N449="sníž. přenesená",J449,0)</f>
        <v>0</v>
      </c>
      <c r="BI449" s="246">
        <f>IF(N449="nulová",J449,0)</f>
        <v>0</v>
      </c>
      <c r="BJ449" s="18" t="s">
        <v>149</v>
      </c>
      <c r="BK449" s="246">
        <f>ROUND(I449*H449,2)</f>
        <v>0</v>
      </c>
      <c r="BL449" s="18" t="s">
        <v>231</v>
      </c>
      <c r="BM449" s="245" t="s">
        <v>922</v>
      </c>
    </row>
    <row r="450" s="2" customFormat="1" ht="16.5" customHeight="1">
      <c r="A450" s="39"/>
      <c r="B450" s="40"/>
      <c r="C450" s="233" t="s">
        <v>923</v>
      </c>
      <c r="D450" s="233" t="s">
        <v>144</v>
      </c>
      <c r="E450" s="234" t="s">
        <v>924</v>
      </c>
      <c r="F450" s="235" t="s">
        <v>925</v>
      </c>
      <c r="G450" s="236" t="s">
        <v>174</v>
      </c>
      <c r="H450" s="237">
        <v>18.149999999999999</v>
      </c>
      <c r="I450" s="238"/>
      <c r="J450" s="239">
        <f>ROUND(I450*H450,2)</f>
        <v>0</v>
      </c>
      <c r="K450" s="240"/>
      <c r="L450" s="45"/>
      <c r="M450" s="241" t="s">
        <v>1</v>
      </c>
      <c r="N450" s="242" t="s">
        <v>46</v>
      </c>
      <c r="O450" s="92"/>
      <c r="P450" s="243">
        <f>O450*H450</f>
        <v>0</v>
      </c>
      <c r="Q450" s="243">
        <v>0.00029999999999999997</v>
      </c>
      <c r="R450" s="243">
        <f>Q450*H450</f>
        <v>0.0054449999999999993</v>
      </c>
      <c r="S450" s="243">
        <v>0</v>
      </c>
      <c r="T450" s="244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5" t="s">
        <v>231</v>
      </c>
      <c r="AT450" s="245" t="s">
        <v>144</v>
      </c>
      <c r="AU450" s="245" t="s">
        <v>149</v>
      </c>
      <c r="AY450" s="18" t="s">
        <v>141</v>
      </c>
      <c r="BE450" s="246">
        <f>IF(N450="základní",J450,0)</f>
        <v>0</v>
      </c>
      <c r="BF450" s="246">
        <f>IF(N450="snížená",J450,0)</f>
        <v>0</v>
      </c>
      <c r="BG450" s="246">
        <f>IF(N450="zákl. přenesená",J450,0)</f>
        <v>0</v>
      </c>
      <c r="BH450" s="246">
        <f>IF(N450="sníž. přenesená",J450,0)</f>
        <v>0</v>
      </c>
      <c r="BI450" s="246">
        <f>IF(N450="nulová",J450,0)</f>
        <v>0</v>
      </c>
      <c r="BJ450" s="18" t="s">
        <v>149</v>
      </c>
      <c r="BK450" s="246">
        <f>ROUND(I450*H450,2)</f>
        <v>0</v>
      </c>
      <c r="BL450" s="18" t="s">
        <v>231</v>
      </c>
      <c r="BM450" s="245" t="s">
        <v>926</v>
      </c>
    </row>
    <row r="451" s="2" customFormat="1" ht="16.5" customHeight="1">
      <c r="A451" s="39"/>
      <c r="B451" s="40"/>
      <c r="C451" s="233" t="s">
        <v>927</v>
      </c>
      <c r="D451" s="233" t="s">
        <v>144</v>
      </c>
      <c r="E451" s="234" t="s">
        <v>928</v>
      </c>
      <c r="F451" s="235" t="s">
        <v>929</v>
      </c>
      <c r="G451" s="236" t="s">
        <v>167</v>
      </c>
      <c r="H451" s="237">
        <v>14</v>
      </c>
      <c r="I451" s="238"/>
      <c r="J451" s="239">
        <f>ROUND(I451*H451,2)</f>
        <v>0</v>
      </c>
      <c r="K451" s="240"/>
      <c r="L451" s="45"/>
      <c r="M451" s="241" t="s">
        <v>1</v>
      </c>
      <c r="N451" s="242" t="s">
        <v>46</v>
      </c>
      <c r="O451" s="92"/>
      <c r="P451" s="243">
        <f>O451*H451</f>
        <v>0</v>
      </c>
      <c r="Q451" s="243">
        <v>3.0000000000000001E-05</v>
      </c>
      <c r="R451" s="243">
        <f>Q451*H451</f>
        <v>0.00042000000000000002</v>
      </c>
      <c r="S451" s="243">
        <v>0</v>
      </c>
      <c r="T451" s="244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5" t="s">
        <v>231</v>
      </c>
      <c r="AT451" s="245" t="s">
        <v>144</v>
      </c>
      <c r="AU451" s="245" t="s">
        <v>149</v>
      </c>
      <c r="AY451" s="18" t="s">
        <v>141</v>
      </c>
      <c r="BE451" s="246">
        <f>IF(N451="základní",J451,0)</f>
        <v>0</v>
      </c>
      <c r="BF451" s="246">
        <f>IF(N451="snížená",J451,0)</f>
        <v>0</v>
      </c>
      <c r="BG451" s="246">
        <f>IF(N451="zákl. přenesená",J451,0)</f>
        <v>0</v>
      </c>
      <c r="BH451" s="246">
        <f>IF(N451="sníž. přenesená",J451,0)</f>
        <v>0</v>
      </c>
      <c r="BI451" s="246">
        <f>IF(N451="nulová",J451,0)</f>
        <v>0</v>
      </c>
      <c r="BJ451" s="18" t="s">
        <v>149</v>
      </c>
      <c r="BK451" s="246">
        <f>ROUND(I451*H451,2)</f>
        <v>0</v>
      </c>
      <c r="BL451" s="18" t="s">
        <v>231</v>
      </c>
      <c r="BM451" s="245" t="s">
        <v>930</v>
      </c>
    </row>
    <row r="452" s="2" customFormat="1" ht="21.75" customHeight="1">
      <c r="A452" s="39"/>
      <c r="B452" s="40"/>
      <c r="C452" s="233" t="s">
        <v>931</v>
      </c>
      <c r="D452" s="233" t="s">
        <v>144</v>
      </c>
      <c r="E452" s="234" t="s">
        <v>932</v>
      </c>
      <c r="F452" s="235" t="s">
        <v>933</v>
      </c>
      <c r="G452" s="236" t="s">
        <v>394</v>
      </c>
      <c r="H452" s="302"/>
      <c r="I452" s="238"/>
      <c r="J452" s="239">
        <f>ROUND(I452*H452,2)</f>
        <v>0</v>
      </c>
      <c r="K452" s="240"/>
      <c r="L452" s="45"/>
      <c r="M452" s="241" t="s">
        <v>1</v>
      </c>
      <c r="N452" s="242" t="s">
        <v>46</v>
      </c>
      <c r="O452" s="92"/>
      <c r="P452" s="243">
        <f>O452*H452</f>
        <v>0</v>
      </c>
      <c r="Q452" s="243">
        <v>0</v>
      </c>
      <c r="R452" s="243">
        <f>Q452*H452</f>
        <v>0</v>
      </c>
      <c r="S452" s="243">
        <v>0</v>
      </c>
      <c r="T452" s="244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5" t="s">
        <v>231</v>
      </c>
      <c r="AT452" s="245" t="s">
        <v>144</v>
      </c>
      <c r="AU452" s="245" t="s">
        <v>149</v>
      </c>
      <c r="AY452" s="18" t="s">
        <v>141</v>
      </c>
      <c r="BE452" s="246">
        <f>IF(N452="základní",J452,0)</f>
        <v>0</v>
      </c>
      <c r="BF452" s="246">
        <f>IF(N452="snížená",J452,0)</f>
        <v>0</v>
      </c>
      <c r="BG452" s="246">
        <f>IF(N452="zákl. přenesená",J452,0)</f>
        <v>0</v>
      </c>
      <c r="BH452" s="246">
        <f>IF(N452="sníž. přenesená",J452,0)</f>
        <v>0</v>
      </c>
      <c r="BI452" s="246">
        <f>IF(N452="nulová",J452,0)</f>
        <v>0</v>
      </c>
      <c r="BJ452" s="18" t="s">
        <v>149</v>
      </c>
      <c r="BK452" s="246">
        <f>ROUND(I452*H452,2)</f>
        <v>0</v>
      </c>
      <c r="BL452" s="18" t="s">
        <v>231</v>
      </c>
      <c r="BM452" s="245" t="s">
        <v>934</v>
      </c>
    </row>
    <row r="453" s="12" customFormat="1" ht="22.8" customHeight="1">
      <c r="A453" s="12"/>
      <c r="B453" s="217"/>
      <c r="C453" s="218"/>
      <c r="D453" s="219" t="s">
        <v>79</v>
      </c>
      <c r="E453" s="231" t="s">
        <v>935</v>
      </c>
      <c r="F453" s="231" t="s">
        <v>936</v>
      </c>
      <c r="G453" s="218"/>
      <c r="H453" s="218"/>
      <c r="I453" s="221"/>
      <c r="J453" s="232">
        <f>BK453</f>
        <v>0</v>
      </c>
      <c r="K453" s="218"/>
      <c r="L453" s="223"/>
      <c r="M453" s="224"/>
      <c r="N453" s="225"/>
      <c r="O453" s="225"/>
      <c r="P453" s="226">
        <f>SUM(P454:P455)</f>
        <v>0</v>
      </c>
      <c r="Q453" s="225"/>
      <c r="R453" s="226">
        <f>SUM(R454:R455)</f>
        <v>0.0028999999999999998</v>
      </c>
      <c r="S453" s="225"/>
      <c r="T453" s="227">
        <f>SUM(T454:T455)</f>
        <v>0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28" t="s">
        <v>149</v>
      </c>
      <c r="AT453" s="229" t="s">
        <v>79</v>
      </c>
      <c r="AU453" s="229" t="s">
        <v>88</v>
      </c>
      <c r="AY453" s="228" t="s">
        <v>141</v>
      </c>
      <c r="BK453" s="230">
        <f>SUM(BK454:BK455)</f>
        <v>0</v>
      </c>
    </row>
    <row r="454" s="2" customFormat="1" ht="21.75" customHeight="1">
      <c r="A454" s="39"/>
      <c r="B454" s="40"/>
      <c r="C454" s="233" t="s">
        <v>937</v>
      </c>
      <c r="D454" s="233" t="s">
        <v>144</v>
      </c>
      <c r="E454" s="234" t="s">
        <v>938</v>
      </c>
      <c r="F454" s="235" t="s">
        <v>939</v>
      </c>
      <c r="G454" s="236" t="s">
        <v>174</v>
      </c>
      <c r="H454" s="237">
        <v>5.4000000000000004</v>
      </c>
      <c r="I454" s="238"/>
      <c r="J454" s="239">
        <f>ROUND(I454*H454,2)</f>
        <v>0</v>
      </c>
      <c r="K454" s="240"/>
      <c r="L454" s="45"/>
      <c r="M454" s="241" t="s">
        <v>1</v>
      </c>
      <c r="N454" s="242" t="s">
        <v>46</v>
      </c>
      <c r="O454" s="92"/>
      <c r="P454" s="243">
        <f>O454*H454</f>
        <v>0</v>
      </c>
      <c r="Q454" s="243">
        <v>0.00020000000000000001</v>
      </c>
      <c r="R454" s="243">
        <f>Q454*H454</f>
        <v>0.0010800000000000002</v>
      </c>
      <c r="S454" s="243">
        <v>0</v>
      </c>
      <c r="T454" s="244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45" t="s">
        <v>231</v>
      </c>
      <c r="AT454" s="245" t="s">
        <v>144</v>
      </c>
      <c r="AU454" s="245" t="s">
        <v>149</v>
      </c>
      <c r="AY454" s="18" t="s">
        <v>141</v>
      </c>
      <c r="BE454" s="246">
        <f>IF(N454="základní",J454,0)</f>
        <v>0</v>
      </c>
      <c r="BF454" s="246">
        <f>IF(N454="snížená",J454,0)</f>
        <v>0</v>
      </c>
      <c r="BG454" s="246">
        <f>IF(N454="zákl. přenesená",J454,0)</f>
        <v>0</v>
      </c>
      <c r="BH454" s="246">
        <f>IF(N454="sníž. přenesená",J454,0)</f>
        <v>0</v>
      </c>
      <c r="BI454" s="246">
        <f>IF(N454="nulová",J454,0)</f>
        <v>0</v>
      </c>
      <c r="BJ454" s="18" t="s">
        <v>149</v>
      </c>
      <c r="BK454" s="246">
        <f>ROUND(I454*H454,2)</f>
        <v>0</v>
      </c>
      <c r="BL454" s="18" t="s">
        <v>231</v>
      </c>
      <c r="BM454" s="245" t="s">
        <v>940</v>
      </c>
    </row>
    <row r="455" s="2" customFormat="1" ht="21.75" customHeight="1">
      <c r="A455" s="39"/>
      <c r="B455" s="40"/>
      <c r="C455" s="233" t="s">
        <v>941</v>
      </c>
      <c r="D455" s="233" t="s">
        <v>144</v>
      </c>
      <c r="E455" s="234" t="s">
        <v>942</v>
      </c>
      <c r="F455" s="235" t="s">
        <v>943</v>
      </c>
      <c r="G455" s="236" t="s">
        <v>944</v>
      </c>
      <c r="H455" s="237">
        <v>14</v>
      </c>
      <c r="I455" s="238"/>
      <c r="J455" s="239">
        <f>ROUND(I455*H455,2)</f>
        <v>0</v>
      </c>
      <c r="K455" s="240"/>
      <c r="L455" s="45"/>
      <c r="M455" s="241" t="s">
        <v>1</v>
      </c>
      <c r="N455" s="242" t="s">
        <v>46</v>
      </c>
      <c r="O455" s="92"/>
      <c r="P455" s="243">
        <f>O455*H455</f>
        <v>0</v>
      </c>
      <c r="Q455" s="243">
        <v>0.00012999999999999999</v>
      </c>
      <c r="R455" s="243">
        <f>Q455*H455</f>
        <v>0.0018199999999999998</v>
      </c>
      <c r="S455" s="243">
        <v>0</v>
      </c>
      <c r="T455" s="244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5" t="s">
        <v>231</v>
      </c>
      <c r="AT455" s="245" t="s">
        <v>144</v>
      </c>
      <c r="AU455" s="245" t="s">
        <v>149</v>
      </c>
      <c r="AY455" s="18" t="s">
        <v>141</v>
      </c>
      <c r="BE455" s="246">
        <f>IF(N455="základní",J455,0)</f>
        <v>0</v>
      </c>
      <c r="BF455" s="246">
        <f>IF(N455="snížená",J455,0)</f>
        <v>0</v>
      </c>
      <c r="BG455" s="246">
        <f>IF(N455="zákl. přenesená",J455,0)</f>
        <v>0</v>
      </c>
      <c r="BH455" s="246">
        <f>IF(N455="sníž. přenesená",J455,0)</f>
        <v>0</v>
      </c>
      <c r="BI455" s="246">
        <f>IF(N455="nulová",J455,0)</f>
        <v>0</v>
      </c>
      <c r="BJ455" s="18" t="s">
        <v>149</v>
      </c>
      <c r="BK455" s="246">
        <f>ROUND(I455*H455,2)</f>
        <v>0</v>
      </c>
      <c r="BL455" s="18" t="s">
        <v>231</v>
      </c>
      <c r="BM455" s="245" t="s">
        <v>945</v>
      </c>
    </row>
    <row r="456" s="12" customFormat="1" ht="22.8" customHeight="1">
      <c r="A456" s="12"/>
      <c r="B456" s="217"/>
      <c r="C456" s="218"/>
      <c r="D456" s="219" t="s">
        <v>79</v>
      </c>
      <c r="E456" s="231" t="s">
        <v>946</v>
      </c>
      <c r="F456" s="231" t="s">
        <v>947</v>
      </c>
      <c r="G456" s="218"/>
      <c r="H456" s="218"/>
      <c r="I456" s="221"/>
      <c r="J456" s="232">
        <f>BK456</f>
        <v>0</v>
      </c>
      <c r="K456" s="218"/>
      <c r="L456" s="223"/>
      <c r="M456" s="224"/>
      <c r="N456" s="225"/>
      <c r="O456" s="225"/>
      <c r="P456" s="226">
        <f>SUM(P457:P469)</f>
        <v>0</v>
      </c>
      <c r="Q456" s="225"/>
      <c r="R456" s="226">
        <f>SUM(R457:R469)</f>
        <v>0.19455871999999999</v>
      </c>
      <c r="S456" s="225"/>
      <c r="T456" s="227">
        <f>SUM(T457:T469)</f>
        <v>0.041491639999999996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28" t="s">
        <v>149</v>
      </c>
      <c r="AT456" s="229" t="s">
        <v>79</v>
      </c>
      <c r="AU456" s="229" t="s">
        <v>88</v>
      </c>
      <c r="AY456" s="228" t="s">
        <v>141</v>
      </c>
      <c r="BK456" s="230">
        <f>SUM(BK457:BK469)</f>
        <v>0</v>
      </c>
    </row>
    <row r="457" s="2" customFormat="1" ht="16.5" customHeight="1">
      <c r="A457" s="39"/>
      <c r="B457" s="40"/>
      <c r="C457" s="233" t="s">
        <v>948</v>
      </c>
      <c r="D457" s="233" t="s">
        <v>144</v>
      </c>
      <c r="E457" s="234" t="s">
        <v>949</v>
      </c>
      <c r="F457" s="235" t="s">
        <v>950</v>
      </c>
      <c r="G457" s="236" t="s">
        <v>174</v>
      </c>
      <c r="H457" s="237">
        <v>133.84399999999999</v>
      </c>
      <c r="I457" s="238"/>
      <c r="J457" s="239">
        <f>ROUND(I457*H457,2)</f>
        <v>0</v>
      </c>
      <c r="K457" s="240"/>
      <c r="L457" s="45"/>
      <c r="M457" s="241" t="s">
        <v>1</v>
      </c>
      <c r="N457" s="242" t="s">
        <v>46</v>
      </c>
      <c r="O457" s="92"/>
      <c r="P457" s="243">
        <f>O457*H457</f>
        <v>0</v>
      </c>
      <c r="Q457" s="243">
        <v>0.001</v>
      </c>
      <c r="R457" s="243">
        <f>Q457*H457</f>
        <v>0.13384399999999999</v>
      </c>
      <c r="S457" s="243">
        <v>0.00031</v>
      </c>
      <c r="T457" s="244">
        <f>S457*H457</f>
        <v>0.041491639999999996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5" t="s">
        <v>231</v>
      </c>
      <c r="AT457" s="245" t="s">
        <v>144</v>
      </c>
      <c r="AU457" s="245" t="s">
        <v>149</v>
      </c>
      <c r="AY457" s="18" t="s">
        <v>141</v>
      </c>
      <c r="BE457" s="246">
        <f>IF(N457="základní",J457,0)</f>
        <v>0</v>
      </c>
      <c r="BF457" s="246">
        <f>IF(N457="snížená",J457,0)</f>
        <v>0</v>
      </c>
      <c r="BG457" s="246">
        <f>IF(N457="zákl. přenesená",J457,0)</f>
        <v>0</v>
      </c>
      <c r="BH457" s="246">
        <f>IF(N457="sníž. přenesená",J457,0)</f>
        <v>0</v>
      </c>
      <c r="BI457" s="246">
        <f>IF(N457="nulová",J457,0)</f>
        <v>0</v>
      </c>
      <c r="BJ457" s="18" t="s">
        <v>149</v>
      </c>
      <c r="BK457" s="246">
        <f>ROUND(I457*H457,2)</f>
        <v>0</v>
      </c>
      <c r="BL457" s="18" t="s">
        <v>231</v>
      </c>
      <c r="BM457" s="245" t="s">
        <v>951</v>
      </c>
    </row>
    <row r="458" s="14" customFormat="1">
      <c r="A458" s="14"/>
      <c r="B458" s="258"/>
      <c r="C458" s="259"/>
      <c r="D458" s="249" t="s">
        <v>151</v>
      </c>
      <c r="E458" s="260" t="s">
        <v>1</v>
      </c>
      <c r="F458" s="261" t="s">
        <v>952</v>
      </c>
      <c r="G458" s="259"/>
      <c r="H458" s="262">
        <v>133.84399999999999</v>
      </c>
      <c r="I458" s="263"/>
      <c r="J458" s="259"/>
      <c r="K458" s="259"/>
      <c r="L458" s="264"/>
      <c r="M458" s="265"/>
      <c r="N458" s="266"/>
      <c r="O458" s="266"/>
      <c r="P458" s="266"/>
      <c r="Q458" s="266"/>
      <c r="R458" s="266"/>
      <c r="S458" s="266"/>
      <c r="T458" s="267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8" t="s">
        <v>151</v>
      </c>
      <c r="AU458" s="268" t="s">
        <v>149</v>
      </c>
      <c r="AV458" s="14" t="s">
        <v>149</v>
      </c>
      <c r="AW458" s="14" t="s">
        <v>36</v>
      </c>
      <c r="AX458" s="14" t="s">
        <v>88</v>
      </c>
      <c r="AY458" s="268" t="s">
        <v>141</v>
      </c>
    </row>
    <row r="459" s="2" customFormat="1" ht="21.75" customHeight="1">
      <c r="A459" s="39"/>
      <c r="B459" s="40"/>
      <c r="C459" s="233" t="s">
        <v>953</v>
      </c>
      <c r="D459" s="233" t="s">
        <v>144</v>
      </c>
      <c r="E459" s="234" t="s">
        <v>954</v>
      </c>
      <c r="F459" s="235" t="s">
        <v>955</v>
      </c>
      <c r="G459" s="236" t="s">
        <v>174</v>
      </c>
      <c r="H459" s="237">
        <v>133.84399999999999</v>
      </c>
      <c r="I459" s="238"/>
      <c r="J459" s="239">
        <f>ROUND(I459*H459,2)</f>
        <v>0</v>
      </c>
      <c r="K459" s="240"/>
      <c r="L459" s="45"/>
      <c r="M459" s="241" t="s">
        <v>1</v>
      </c>
      <c r="N459" s="242" t="s">
        <v>46</v>
      </c>
      <c r="O459" s="92"/>
      <c r="P459" s="243">
        <f>O459*H459</f>
        <v>0</v>
      </c>
      <c r="Q459" s="243">
        <v>0</v>
      </c>
      <c r="R459" s="243">
        <f>Q459*H459</f>
        <v>0</v>
      </c>
      <c r="S459" s="243">
        <v>0</v>
      </c>
      <c r="T459" s="244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5" t="s">
        <v>231</v>
      </c>
      <c r="AT459" s="245" t="s">
        <v>144</v>
      </c>
      <c r="AU459" s="245" t="s">
        <v>149</v>
      </c>
      <c r="AY459" s="18" t="s">
        <v>141</v>
      </c>
      <c r="BE459" s="246">
        <f>IF(N459="základní",J459,0)</f>
        <v>0</v>
      </c>
      <c r="BF459" s="246">
        <f>IF(N459="snížená",J459,0)</f>
        <v>0</v>
      </c>
      <c r="BG459" s="246">
        <f>IF(N459="zákl. přenesená",J459,0)</f>
        <v>0</v>
      </c>
      <c r="BH459" s="246">
        <f>IF(N459="sníž. přenesená",J459,0)</f>
        <v>0</v>
      </c>
      <c r="BI459" s="246">
        <f>IF(N459="nulová",J459,0)</f>
        <v>0</v>
      </c>
      <c r="BJ459" s="18" t="s">
        <v>149</v>
      </c>
      <c r="BK459" s="246">
        <f>ROUND(I459*H459,2)</f>
        <v>0</v>
      </c>
      <c r="BL459" s="18" t="s">
        <v>231</v>
      </c>
      <c r="BM459" s="245" t="s">
        <v>956</v>
      </c>
    </row>
    <row r="460" s="2" customFormat="1" ht="21.75" customHeight="1">
      <c r="A460" s="39"/>
      <c r="B460" s="40"/>
      <c r="C460" s="233" t="s">
        <v>957</v>
      </c>
      <c r="D460" s="233" t="s">
        <v>144</v>
      </c>
      <c r="E460" s="234" t="s">
        <v>958</v>
      </c>
      <c r="F460" s="235" t="s">
        <v>959</v>
      </c>
      <c r="G460" s="236" t="s">
        <v>174</v>
      </c>
      <c r="H460" s="237">
        <v>48.143999999999998</v>
      </c>
      <c r="I460" s="238"/>
      <c r="J460" s="239">
        <f>ROUND(I460*H460,2)</f>
        <v>0</v>
      </c>
      <c r="K460" s="240"/>
      <c r="L460" s="45"/>
      <c r="M460" s="241" t="s">
        <v>1</v>
      </c>
      <c r="N460" s="242" t="s">
        <v>46</v>
      </c>
      <c r="O460" s="92"/>
      <c r="P460" s="243">
        <f>O460*H460</f>
        <v>0</v>
      </c>
      <c r="Q460" s="243">
        <v>0.00019000000000000001</v>
      </c>
      <c r="R460" s="243">
        <f>Q460*H460</f>
        <v>0.0091473600000000002</v>
      </c>
      <c r="S460" s="243">
        <v>0</v>
      </c>
      <c r="T460" s="244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45" t="s">
        <v>231</v>
      </c>
      <c r="AT460" s="245" t="s">
        <v>144</v>
      </c>
      <c r="AU460" s="245" t="s">
        <v>149</v>
      </c>
      <c r="AY460" s="18" t="s">
        <v>141</v>
      </c>
      <c r="BE460" s="246">
        <f>IF(N460="základní",J460,0)</f>
        <v>0</v>
      </c>
      <c r="BF460" s="246">
        <f>IF(N460="snížená",J460,0)</f>
        <v>0</v>
      </c>
      <c r="BG460" s="246">
        <f>IF(N460="zákl. přenesená",J460,0)</f>
        <v>0</v>
      </c>
      <c r="BH460" s="246">
        <f>IF(N460="sníž. přenesená",J460,0)</f>
        <v>0</v>
      </c>
      <c r="BI460" s="246">
        <f>IF(N460="nulová",J460,0)</f>
        <v>0</v>
      </c>
      <c r="BJ460" s="18" t="s">
        <v>149</v>
      </c>
      <c r="BK460" s="246">
        <f>ROUND(I460*H460,2)</f>
        <v>0</v>
      </c>
      <c r="BL460" s="18" t="s">
        <v>231</v>
      </c>
      <c r="BM460" s="245" t="s">
        <v>960</v>
      </c>
    </row>
    <row r="461" s="14" customFormat="1">
      <c r="A461" s="14"/>
      <c r="B461" s="258"/>
      <c r="C461" s="259"/>
      <c r="D461" s="249" t="s">
        <v>151</v>
      </c>
      <c r="E461" s="260" t="s">
        <v>1</v>
      </c>
      <c r="F461" s="261" t="s">
        <v>265</v>
      </c>
      <c r="G461" s="259"/>
      <c r="H461" s="262">
        <v>48.143999999999998</v>
      </c>
      <c r="I461" s="263"/>
      <c r="J461" s="259"/>
      <c r="K461" s="259"/>
      <c r="L461" s="264"/>
      <c r="M461" s="265"/>
      <c r="N461" s="266"/>
      <c r="O461" s="266"/>
      <c r="P461" s="266"/>
      <c r="Q461" s="266"/>
      <c r="R461" s="266"/>
      <c r="S461" s="266"/>
      <c r="T461" s="267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8" t="s">
        <v>151</v>
      </c>
      <c r="AU461" s="268" t="s">
        <v>149</v>
      </c>
      <c r="AV461" s="14" t="s">
        <v>149</v>
      </c>
      <c r="AW461" s="14" t="s">
        <v>36</v>
      </c>
      <c r="AX461" s="14" t="s">
        <v>88</v>
      </c>
      <c r="AY461" s="268" t="s">
        <v>141</v>
      </c>
    </row>
    <row r="462" s="2" customFormat="1" ht="33" customHeight="1">
      <c r="A462" s="39"/>
      <c r="B462" s="40"/>
      <c r="C462" s="233" t="s">
        <v>961</v>
      </c>
      <c r="D462" s="233" t="s">
        <v>144</v>
      </c>
      <c r="E462" s="234" t="s">
        <v>962</v>
      </c>
      <c r="F462" s="235" t="s">
        <v>963</v>
      </c>
      <c r="G462" s="236" t="s">
        <v>174</v>
      </c>
      <c r="H462" s="237">
        <v>198.33600000000001</v>
      </c>
      <c r="I462" s="238"/>
      <c r="J462" s="239">
        <f>ROUND(I462*H462,2)</f>
        <v>0</v>
      </c>
      <c r="K462" s="240"/>
      <c r="L462" s="45"/>
      <c r="M462" s="241" t="s">
        <v>1</v>
      </c>
      <c r="N462" s="242" t="s">
        <v>46</v>
      </c>
      <c r="O462" s="92"/>
      <c r="P462" s="243">
        <f>O462*H462</f>
        <v>0</v>
      </c>
      <c r="Q462" s="243">
        <v>0.00025999999999999998</v>
      </c>
      <c r="R462" s="243">
        <f>Q462*H462</f>
        <v>0.05156736</v>
      </c>
      <c r="S462" s="243">
        <v>0</v>
      </c>
      <c r="T462" s="244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45" t="s">
        <v>231</v>
      </c>
      <c r="AT462" s="245" t="s">
        <v>144</v>
      </c>
      <c r="AU462" s="245" t="s">
        <v>149</v>
      </c>
      <c r="AY462" s="18" t="s">
        <v>141</v>
      </c>
      <c r="BE462" s="246">
        <f>IF(N462="základní",J462,0)</f>
        <v>0</v>
      </c>
      <c r="BF462" s="246">
        <f>IF(N462="snížená",J462,0)</f>
        <v>0</v>
      </c>
      <c r="BG462" s="246">
        <f>IF(N462="zákl. přenesená",J462,0)</f>
        <v>0</v>
      </c>
      <c r="BH462" s="246">
        <f>IF(N462="sníž. přenesená",J462,0)</f>
        <v>0</v>
      </c>
      <c r="BI462" s="246">
        <f>IF(N462="nulová",J462,0)</f>
        <v>0</v>
      </c>
      <c r="BJ462" s="18" t="s">
        <v>149</v>
      </c>
      <c r="BK462" s="246">
        <f>ROUND(I462*H462,2)</f>
        <v>0</v>
      </c>
      <c r="BL462" s="18" t="s">
        <v>231</v>
      </c>
      <c r="BM462" s="245" t="s">
        <v>964</v>
      </c>
    </row>
    <row r="463" s="13" customFormat="1">
      <c r="A463" s="13"/>
      <c r="B463" s="247"/>
      <c r="C463" s="248"/>
      <c r="D463" s="249" t="s">
        <v>151</v>
      </c>
      <c r="E463" s="250" t="s">
        <v>1</v>
      </c>
      <c r="F463" s="251" t="s">
        <v>965</v>
      </c>
      <c r="G463" s="248"/>
      <c r="H463" s="250" t="s">
        <v>1</v>
      </c>
      <c r="I463" s="252"/>
      <c r="J463" s="248"/>
      <c r="K463" s="248"/>
      <c r="L463" s="253"/>
      <c r="M463" s="254"/>
      <c r="N463" s="255"/>
      <c r="O463" s="255"/>
      <c r="P463" s="255"/>
      <c r="Q463" s="255"/>
      <c r="R463" s="255"/>
      <c r="S463" s="255"/>
      <c r="T463" s="25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7" t="s">
        <v>151</v>
      </c>
      <c r="AU463" s="257" t="s">
        <v>149</v>
      </c>
      <c r="AV463" s="13" t="s">
        <v>88</v>
      </c>
      <c r="AW463" s="13" t="s">
        <v>36</v>
      </c>
      <c r="AX463" s="13" t="s">
        <v>80</v>
      </c>
      <c r="AY463" s="257" t="s">
        <v>141</v>
      </c>
    </row>
    <row r="464" s="14" customFormat="1">
      <c r="A464" s="14"/>
      <c r="B464" s="258"/>
      <c r="C464" s="259"/>
      <c r="D464" s="249" t="s">
        <v>151</v>
      </c>
      <c r="E464" s="260" t="s">
        <v>1</v>
      </c>
      <c r="F464" s="261" t="s">
        <v>966</v>
      </c>
      <c r="G464" s="259"/>
      <c r="H464" s="262">
        <v>40.799999999999997</v>
      </c>
      <c r="I464" s="263"/>
      <c r="J464" s="259"/>
      <c r="K464" s="259"/>
      <c r="L464" s="264"/>
      <c r="M464" s="265"/>
      <c r="N464" s="266"/>
      <c r="O464" s="266"/>
      <c r="P464" s="266"/>
      <c r="Q464" s="266"/>
      <c r="R464" s="266"/>
      <c r="S464" s="266"/>
      <c r="T464" s="267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8" t="s">
        <v>151</v>
      </c>
      <c r="AU464" s="268" t="s">
        <v>149</v>
      </c>
      <c r="AV464" s="14" t="s">
        <v>149</v>
      </c>
      <c r="AW464" s="14" t="s">
        <v>36</v>
      </c>
      <c r="AX464" s="14" t="s">
        <v>80</v>
      </c>
      <c r="AY464" s="268" t="s">
        <v>141</v>
      </c>
    </row>
    <row r="465" s="13" customFormat="1">
      <c r="A465" s="13"/>
      <c r="B465" s="247"/>
      <c r="C465" s="248"/>
      <c r="D465" s="249" t="s">
        <v>151</v>
      </c>
      <c r="E465" s="250" t="s">
        <v>1</v>
      </c>
      <c r="F465" s="251" t="s">
        <v>967</v>
      </c>
      <c r="G465" s="248"/>
      <c r="H465" s="250" t="s">
        <v>1</v>
      </c>
      <c r="I465" s="252"/>
      <c r="J465" s="248"/>
      <c r="K465" s="248"/>
      <c r="L465" s="253"/>
      <c r="M465" s="254"/>
      <c r="N465" s="255"/>
      <c r="O465" s="255"/>
      <c r="P465" s="255"/>
      <c r="Q465" s="255"/>
      <c r="R465" s="255"/>
      <c r="S465" s="255"/>
      <c r="T465" s="25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7" t="s">
        <v>151</v>
      </c>
      <c r="AU465" s="257" t="s">
        <v>149</v>
      </c>
      <c r="AV465" s="13" t="s">
        <v>88</v>
      </c>
      <c r="AW465" s="13" t="s">
        <v>36</v>
      </c>
      <c r="AX465" s="13" t="s">
        <v>80</v>
      </c>
      <c r="AY465" s="257" t="s">
        <v>141</v>
      </c>
    </row>
    <row r="466" s="14" customFormat="1">
      <c r="A466" s="14"/>
      <c r="B466" s="258"/>
      <c r="C466" s="259"/>
      <c r="D466" s="249" t="s">
        <v>151</v>
      </c>
      <c r="E466" s="260" t="s">
        <v>1</v>
      </c>
      <c r="F466" s="261" t="s">
        <v>968</v>
      </c>
      <c r="G466" s="259"/>
      <c r="H466" s="262">
        <v>81.536000000000001</v>
      </c>
      <c r="I466" s="263"/>
      <c r="J466" s="259"/>
      <c r="K466" s="259"/>
      <c r="L466" s="264"/>
      <c r="M466" s="265"/>
      <c r="N466" s="266"/>
      <c r="O466" s="266"/>
      <c r="P466" s="266"/>
      <c r="Q466" s="266"/>
      <c r="R466" s="266"/>
      <c r="S466" s="266"/>
      <c r="T466" s="26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8" t="s">
        <v>151</v>
      </c>
      <c r="AU466" s="268" t="s">
        <v>149</v>
      </c>
      <c r="AV466" s="14" t="s">
        <v>149</v>
      </c>
      <c r="AW466" s="14" t="s">
        <v>36</v>
      </c>
      <c r="AX466" s="14" t="s">
        <v>80</v>
      </c>
      <c r="AY466" s="268" t="s">
        <v>141</v>
      </c>
    </row>
    <row r="467" s="13" customFormat="1">
      <c r="A467" s="13"/>
      <c r="B467" s="247"/>
      <c r="C467" s="248"/>
      <c r="D467" s="249" t="s">
        <v>151</v>
      </c>
      <c r="E467" s="250" t="s">
        <v>1</v>
      </c>
      <c r="F467" s="251" t="s">
        <v>969</v>
      </c>
      <c r="G467" s="248"/>
      <c r="H467" s="250" t="s">
        <v>1</v>
      </c>
      <c r="I467" s="252"/>
      <c r="J467" s="248"/>
      <c r="K467" s="248"/>
      <c r="L467" s="253"/>
      <c r="M467" s="254"/>
      <c r="N467" s="255"/>
      <c r="O467" s="255"/>
      <c r="P467" s="255"/>
      <c r="Q467" s="255"/>
      <c r="R467" s="255"/>
      <c r="S467" s="255"/>
      <c r="T467" s="25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7" t="s">
        <v>151</v>
      </c>
      <c r="AU467" s="257" t="s">
        <v>149</v>
      </c>
      <c r="AV467" s="13" t="s">
        <v>88</v>
      </c>
      <c r="AW467" s="13" t="s">
        <v>36</v>
      </c>
      <c r="AX467" s="13" t="s">
        <v>80</v>
      </c>
      <c r="AY467" s="257" t="s">
        <v>141</v>
      </c>
    </row>
    <row r="468" s="14" customFormat="1">
      <c r="A468" s="14"/>
      <c r="B468" s="258"/>
      <c r="C468" s="259"/>
      <c r="D468" s="249" t="s">
        <v>151</v>
      </c>
      <c r="E468" s="260" t="s">
        <v>1</v>
      </c>
      <c r="F468" s="261" t="s">
        <v>970</v>
      </c>
      <c r="G468" s="259"/>
      <c r="H468" s="262">
        <v>76</v>
      </c>
      <c r="I468" s="263"/>
      <c r="J468" s="259"/>
      <c r="K468" s="259"/>
      <c r="L468" s="264"/>
      <c r="M468" s="265"/>
      <c r="N468" s="266"/>
      <c r="O468" s="266"/>
      <c r="P468" s="266"/>
      <c r="Q468" s="266"/>
      <c r="R468" s="266"/>
      <c r="S468" s="266"/>
      <c r="T468" s="267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8" t="s">
        <v>151</v>
      </c>
      <c r="AU468" s="268" t="s">
        <v>149</v>
      </c>
      <c r="AV468" s="14" t="s">
        <v>149</v>
      </c>
      <c r="AW468" s="14" t="s">
        <v>36</v>
      </c>
      <c r="AX468" s="14" t="s">
        <v>80</v>
      </c>
      <c r="AY468" s="268" t="s">
        <v>141</v>
      </c>
    </row>
    <row r="469" s="15" customFormat="1">
      <c r="A469" s="15"/>
      <c r="B469" s="269"/>
      <c r="C469" s="270"/>
      <c r="D469" s="249" t="s">
        <v>151</v>
      </c>
      <c r="E469" s="271" t="s">
        <v>1</v>
      </c>
      <c r="F469" s="272" t="s">
        <v>181</v>
      </c>
      <c r="G469" s="270"/>
      <c r="H469" s="273">
        <v>198.33600000000001</v>
      </c>
      <c r="I469" s="274"/>
      <c r="J469" s="270"/>
      <c r="K469" s="270"/>
      <c r="L469" s="275"/>
      <c r="M469" s="276"/>
      <c r="N469" s="277"/>
      <c r="O469" s="277"/>
      <c r="P469" s="277"/>
      <c r="Q469" s="277"/>
      <c r="R469" s="277"/>
      <c r="S469" s="277"/>
      <c r="T469" s="278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79" t="s">
        <v>151</v>
      </c>
      <c r="AU469" s="279" t="s">
        <v>149</v>
      </c>
      <c r="AV469" s="15" t="s">
        <v>148</v>
      </c>
      <c r="AW469" s="15" t="s">
        <v>36</v>
      </c>
      <c r="AX469" s="15" t="s">
        <v>88</v>
      </c>
      <c r="AY469" s="279" t="s">
        <v>141</v>
      </c>
    </row>
    <row r="470" s="12" customFormat="1" ht="25.92" customHeight="1">
      <c r="A470" s="12"/>
      <c r="B470" s="217"/>
      <c r="C470" s="218"/>
      <c r="D470" s="219" t="s">
        <v>79</v>
      </c>
      <c r="E470" s="220" t="s">
        <v>971</v>
      </c>
      <c r="F470" s="220" t="s">
        <v>972</v>
      </c>
      <c r="G470" s="218"/>
      <c r="H470" s="218"/>
      <c r="I470" s="221"/>
      <c r="J470" s="222">
        <f>BK470</f>
        <v>0</v>
      </c>
      <c r="K470" s="218"/>
      <c r="L470" s="223"/>
      <c r="M470" s="224"/>
      <c r="N470" s="225"/>
      <c r="O470" s="225"/>
      <c r="P470" s="226">
        <f>P471+P473+P475</f>
        <v>0</v>
      </c>
      <c r="Q470" s="225"/>
      <c r="R470" s="226">
        <f>R471+R473+R475</f>
        <v>0</v>
      </c>
      <c r="S470" s="225"/>
      <c r="T470" s="227">
        <f>T471+T473+T475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28" t="s">
        <v>164</v>
      </c>
      <c r="AT470" s="229" t="s">
        <v>79</v>
      </c>
      <c r="AU470" s="229" t="s">
        <v>80</v>
      </c>
      <c r="AY470" s="228" t="s">
        <v>141</v>
      </c>
      <c r="BK470" s="230">
        <f>BK471+BK473+BK475</f>
        <v>0</v>
      </c>
    </row>
    <row r="471" s="12" customFormat="1" ht="22.8" customHeight="1">
      <c r="A471" s="12"/>
      <c r="B471" s="217"/>
      <c r="C471" s="218"/>
      <c r="D471" s="219" t="s">
        <v>79</v>
      </c>
      <c r="E471" s="231" t="s">
        <v>973</v>
      </c>
      <c r="F471" s="231" t="s">
        <v>974</v>
      </c>
      <c r="G471" s="218"/>
      <c r="H471" s="218"/>
      <c r="I471" s="221"/>
      <c r="J471" s="232">
        <f>BK471</f>
        <v>0</v>
      </c>
      <c r="K471" s="218"/>
      <c r="L471" s="223"/>
      <c r="M471" s="224"/>
      <c r="N471" s="225"/>
      <c r="O471" s="225"/>
      <c r="P471" s="226">
        <f>P472</f>
        <v>0</v>
      </c>
      <c r="Q471" s="225"/>
      <c r="R471" s="226">
        <f>R472</f>
        <v>0</v>
      </c>
      <c r="S471" s="225"/>
      <c r="T471" s="227">
        <f>T472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28" t="s">
        <v>164</v>
      </c>
      <c r="AT471" s="229" t="s">
        <v>79</v>
      </c>
      <c r="AU471" s="229" t="s">
        <v>88</v>
      </c>
      <c r="AY471" s="228" t="s">
        <v>141</v>
      </c>
      <c r="BK471" s="230">
        <f>BK472</f>
        <v>0</v>
      </c>
    </row>
    <row r="472" s="2" customFormat="1" ht="16.5" customHeight="1">
      <c r="A472" s="39"/>
      <c r="B472" s="40"/>
      <c r="C472" s="233" t="s">
        <v>975</v>
      </c>
      <c r="D472" s="233" t="s">
        <v>144</v>
      </c>
      <c r="E472" s="234" t="s">
        <v>976</v>
      </c>
      <c r="F472" s="235" t="s">
        <v>974</v>
      </c>
      <c r="G472" s="236" t="s">
        <v>394</v>
      </c>
      <c r="H472" s="302"/>
      <c r="I472" s="238"/>
      <c r="J472" s="239">
        <f>ROUND(I472*H472,2)</f>
        <v>0</v>
      </c>
      <c r="K472" s="240"/>
      <c r="L472" s="45"/>
      <c r="M472" s="241" t="s">
        <v>1</v>
      </c>
      <c r="N472" s="242" t="s">
        <v>46</v>
      </c>
      <c r="O472" s="92"/>
      <c r="P472" s="243">
        <f>O472*H472</f>
        <v>0</v>
      </c>
      <c r="Q472" s="243">
        <v>0</v>
      </c>
      <c r="R472" s="243">
        <f>Q472*H472</f>
        <v>0</v>
      </c>
      <c r="S472" s="243">
        <v>0</v>
      </c>
      <c r="T472" s="244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45" t="s">
        <v>977</v>
      </c>
      <c r="AT472" s="245" t="s">
        <v>144</v>
      </c>
      <c r="AU472" s="245" t="s">
        <v>149</v>
      </c>
      <c r="AY472" s="18" t="s">
        <v>141</v>
      </c>
      <c r="BE472" s="246">
        <f>IF(N472="základní",J472,0)</f>
        <v>0</v>
      </c>
      <c r="BF472" s="246">
        <f>IF(N472="snížená",J472,0)</f>
        <v>0</v>
      </c>
      <c r="BG472" s="246">
        <f>IF(N472="zákl. přenesená",J472,0)</f>
        <v>0</v>
      </c>
      <c r="BH472" s="246">
        <f>IF(N472="sníž. přenesená",J472,0)</f>
        <v>0</v>
      </c>
      <c r="BI472" s="246">
        <f>IF(N472="nulová",J472,0)</f>
        <v>0</v>
      </c>
      <c r="BJ472" s="18" t="s">
        <v>149</v>
      </c>
      <c r="BK472" s="246">
        <f>ROUND(I472*H472,2)</f>
        <v>0</v>
      </c>
      <c r="BL472" s="18" t="s">
        <v>977</v>
      </c>
      <c r="BM472" s="245" t="s">
        <v>978</v>
      </c>
    </row>
    <row r="473" s="12" customFormat="1" ht="22.8" customHeight="1">
      <c r="A473" s="12"/>
      <c r="B473" s="217"/>
      <c r="C473" s="218"/>
      <c r="D473" s="219" t="s">
        <v>79</v>
      </c>
      <c r="E473" s="231" t="s">
        <v>979</v>
      </c>
      <c r="F473" s="231" t="s">
        <v>980</v>
      </c>
      <c r="G473" s="218"/>
      <c r="H473" s="218"/>
      <c r="I473" s="221"/>
      <c r="J473" s="232">
        <f>BK473</f>
        <v>0</v>
      </c>
      <c r="K473" s="218"/>
      <c r="L473" s="223"/>
      <c r="M473" s="224"/>
      <c r="N473" s="225"/>
      <c r="O473" s="225"/>
      <c r="P473" s="226">
        <f>P474</f>
        <v>0</v>
      </c>
      <c r="Q473" s="225"/>
      <c r="R473" s="226">
        <f>R474</f>
        <v>0</v>
      </c>
      <c r="S473" s="225"/>
      <c r="T473" s="227">
        <f>T474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28" t="s">
        <v>164</v>
      </c>
      <c r="AT473" s="229" t="s">
        <v>79</v>
      </c>
      <c r="AU473" s="229" t="s">
        <v>88</v>
      </c>
      <c r="AY473" s="228" t="s">
        <v>141</v>
      </c>
      <c r="BK473" s="230">
        <f>BK474</f>
        <v>0</v>
      </c>
    </row>
    <row r="474" s="2" customFormat="1" ht="16.5" customHeight="1">
      <c r="A474" s="39"/>
      <c r="B474" s="40"/>
      <c r="C474" s="233" t="s">
        <v>981</v>
      </c>
      <c r="D474" s="233" t="s">
        <v>144</v>
      </c>
      <c r="E474" s="234" t="s">
        <v>982</v>
      </c>
      <c r="F474" s="235" t="s">
        <v>983</v>
      </c>
      <c r="G474" s="236" t="s">
        <v>394</v>
      </c>
      <c r="H474" s="302"/>
      <c r="I474" s="238"/>
      <c r="J474" s="239">
        <f>ROUND(I474*H474,2)</f>
        <v>0</v>
      </c>
      <c r="K474" s="240"/>
      <c r="L474" s="45"/>
      <c r="M474" s="241" t="s">
        <v>1</v>
      </c>
      <c r="N474" s="242" t="s">
        <v>46</v>
      </c>
      <c r="O474" s="92"/>
      <c r="P474" s="243">
        <f>O474*H474</f>
        <v>0</v>
      </c>
      <c r="Q474" s="243">
        <v>0</v>
      </c>
      <c r="R474" s="243">
        <f>Q474*H474</f>
        <v>0</v>
      </c>
      <c r="S474" s="243">
        <v>0</v>
      </c>
      <c r="T474" s="244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5" t="s">
        <v>977</v>
      </c>
      <c r="AT474" s="245" t="s">
        <v>144</v>
      </c>
      <c r="AU474" s="245" t="s">
        <v>149</v>
      </c>
      <c r="AY474" s="18" t="s">
        <v>141</v>
      </c>
      <c r="BE474" s="246">
        <f>IF(N474="základní",J474,0)</f>
        <v>0</v>
      </c>
      <c r="BF474" s="246">
        <f>IF(N474="snížená",J474,0)</f>
        <v>0</v>
      </c>
      <c r="BG474" s="246">
        <f>IF(N474="zákl. přenesená",J474,0)</f>
        <v>0</v>
      </c>
      <c r="BH474" s="246">
        <f>IF(N474="sníž. přenesená",J474,0)</f>
        <v>0</v>
      </c>
      <c r="BI474" s="246">
        <f>IF(N474="nulová",J474,0)</f>
        <v>0</v>
      </c>
      <c r="BJ474" s="18" t="s">
        <v>149</v>
      </c>
      <c r="BK474" s="246">
        <f>ROUND(I474*H474,2)</f>
        <v>0</v>
      </c>
      <c r="BL474" s="18" t="s">
        <v>977</v>
      </c>
      <c r="BM474" s="245" t="s">
        <v>984</v>
      </c>
    </row>
    <row r="475" s="12" customFormat="1" ht="22.8" customHeight="1">
      <c r="A475" s="12"/>
      <c r="B475" s="217"/>
      <c r="C475" s="218"/>
      <c r="D475" s="219" t="s">
        <v>79</v>
      </c>
      <c r="E475" s="231" t="s">
        <v>985</v>
      </c>
      <c r="F475" s="231" t="s">
        <v>986</v>
      </c>
      <c r="G475" s="218"/>
      <c r="H475" s="218"/>
      <c r="I475" s="221"/>
      <c r="J475" s="232">
        <f>BK475</f>
        <v>0</v>
      </c>
      <c r="K475" s="218"/>
      <c r="L475" s="223"/>
      <c r="M475" s="224"/>
      <c r="N475" s="225"/>
      <c r="O475" s="225"/>
      <c r="P475" s="226">
        <f>P476</f>
        <v>0</v>
      </c>
      <c r="Q475" s="225"/>
      <c r="R475" s="226">
        <f>R476</f>
        <v>0</v>
      </c>
      <c r="S475" s="225"/>
      <c r="T475" s="227">
        <f>T476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28" t="s">
        <v>164</v>
      </c>
      <c r="AT475" s="229" t="s">
        <v>79</v>
      </c>
      <c r="AU475" s="229" t="s">
        <v>88</v>
      </c>
      <c r="AY475" s="228" t="s">
        <v>141</v>
      </c>
      <c r="BK475" s="230">
        <f>BK476</f>
        <v>0</v>
      </c>
    </row>
    <row r="476" s="2" customFormat="1" ht="16.5" customHeight="1">
      <c r="A476" s="39"/>
      <c r="B476" s="40"/>
      <c r="C476" s="233" t="s">
        <v>987</v>
      </c>
      <c r="D476" s="233" t="s">
        <v>144</v>
      </c>
      <c r="E476" s="234" t="s">
        <v>988</v>
      </c>
      <c r="F476" s="235" t="s">
        <v>989</v>
      </c>
      <c r="G476" s="236" t="s">
        <v>394</v>
      </c>
      <c r="H476" s="302"/>
      <c r="I476" s="238"/>
      <c r="J476" s="239">
        <f>ROUND(I476*H476,2)</f>
        <v>0</v>
      </c>
      <c r="K476" s="240"/>
      <c r="L476" s="45"/>
      <c r="M476" s="303" t="s">
        <v>1</v>
      </c>
      <c r="N476" s="304" t="s">
        <v>46</v>
      </c>
      <c r="O476" s="305"/>
      <c r="P476" s="306">
        <f>O476*H476</f>
        <v>0</v>
      </c>
      <c r="Q476" s="306">
        <v>0</v>
      </c>
      <c r="R476" s="306">
        <f>Q476*H476</f>
        <v>0</v>
      </c>
      <c r="S476" s="306">
        <v>0</v>
      </c>
      <c r="T476" s="307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45" t="s">
        <v>977</v>
      </c>
      <c r="AT476" s="245" t="s">
        <v>144</v>
      </c>
      <c r="AU476" s="245" t="s">
        <v>149</v>
      </c>
      <c r="AY476" s="18" t="s">
        <v>141</v>
      </c>
      <c r="BE476" s="246">
        <f>IF(N476="základní",J476,0)</f>
        <v>0</v>
      </c>
      <c r="BF476" s="246">
        <f>IF(N476="snížená",J476,0)</f>
        <v>0</v>
      </c>
      <c r="BG476" s="246">
        <f>IF(N476="zákl. přenesená",J476,0)</f>
        <v>0</v>
      </c>
      <c r="BH476" s="246">
        <f>IF(N476="sníž. přenesená",J476,0)</f>
        <v>0</v>
      </c>
      <c r="BI476" s="246">
        <f>IF(N476="nulová",J476,0)</f>
        <v>0</v>
      </c>
      <c r="BJ476" s="18" t="s">
        <v>149</v>
      </c>
      <c r="BK476" s="246">
        <f>ROUND(I476*H476,2)</f>
        <v>0</v>
      </c>
      <c r="BL476" s="18" t="s">
        <v>977</v>
      </c>
      <c r="BM476" s="245" t="s">
        <v>990</v>
      </c>
    </row>
    <row r="477" s="2" customFormat="1" ht="6.96" customHeight="1">
      <c r="A477" s="39"/>
      <c r="B477" s="67"/>
      <c r="C477" s="68"/>
      <c r="D477" s="68"/>
      <c r="E477" s="68"/>
      <c r="F477" s="68"/>
      <c r="G477" s="68"/>
      <c r="H477" s="68"/>
      <c r="I477" s="180"/>
      <c r="J477" s="68"/>
      <c r="K477" s="68"/>
      <c r="L477" s="45"/>
      <c r="M477" s="39"/>
      <c r="O477" s="39"/>
      <c r="P477" s="39"/>
      <c r="Q477" s="39"/>
      <c r="R477" s="39"/>
      <c r="S477" s="39"/>
      <c r="T477" s="39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</row>
  </sheetData>
  <sheetProtection sheet="1" autoFilter="0" formatColumns="0" formatRows="0" objects="1" scenarios="1" spinCount="100000" saltValue="87MRxsavA+BdFvXxxi98WkPQbraem13naZ8orWv8lLbeOdlYndzcoLDXEFL+O39km0QHHohhEJp8K6tuVsQCmg==" hashValue="p25X9ZSYW23MXzRP1YzkFE+yGhRmyOjmK7n2coW43Ygidwwl3CASc0klMBS46t3TlhnfWsvaZtsrG/RxwYbEoQ==" algorithmName="SHA-512" password="CC35"/>
  <autoFilter ref="C143:K476"/>
  <mergeCells count="9">
    <mergeCell ref="E7:H7"/>
    <mergeCell ref="E9:H9"/>
    <mergeCell ref="E18:H18"/>
    <mergeCell ref="E27:H27"/>
    <mergeCell ref="E85:H85"/>
    <mergeCell ref="E87:H87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obecný profil</dc:creator>
  <cp:lastModifiedBy>obecný profil</cp:lastModifiedBy>
  <dcterms:created xsi:type="dcterms:W3CDTF">2020-07-10T11:08:45Z</dcterms:created>
  <dcterms:modified xsi:type="dcterms:W3CDTF">2020-07-10T11:08:50Z</dcterms:modified>
</cp:coreProperties>
</file>